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nnika 20 มิ.ย. 2562\รพ.สต\รพ.สต. ปีงบประมาณ 2563\รพ.สต.เดือน มกราคม 2563\"/>
    </mc:Choice>
  </mc:AlternateContent>
  <bookViews>
    <workbookView xWindow="4335" yWindow="255" windowWidth="11025" windowHeight="5310" firstSheet="11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นคร!$A$2:$AG$163</definedName>
    <definedName name="_xlnm._FilterDatabase" localSheetId="13" hidden="1">นครพนม!$A$1:$AO$154</definedName>
    <definedName name="_xlnm._FilterDatabase" localSheetId="1" hidden="1">บึงกาฬ!$A$1:$AK$71</definedName>
    <definedName name="_xlnm._FilterDatabase" localSheetId="7" hidden="1">'เลย '!$A$1:$AL$130</definedName>
    <definedName name="_xlnm._FilterDatabase" localSheetId="3" hidden="1">หนองบัวลำภู!$A$1:$AI$86</definedName>
    <definedName name="_xlnm._FilterDatabase" localSheetId="4" hidden="1">อด!#REF!</definedName>
    <definedName name="_xlnm._FilterDatabase" localSheetId="5" hidden="1">อุดรธานี!$A$1:$AP$222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P20" i="61" l="1"/>
  <c r="M16" i="61"/>
  <c r="L16" i="61"/>
  <c r="K16" i="61"/>
  <c r="J16" i="61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J4" i="30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4" i="32"/>
  <c r="AG4" i="32"/>
  <c r="AF4" i="32"/>
  <c r="AE4" i="32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4" i="34"/>
  <c r="AE5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4" i="34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4" i="39"/>
  <c r="AN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4" i="16"/>
  <c r="AM5" i="16"/>
  <c r="AM6" i="16"/>
  <c r="AM7" i="16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220" i="16"/>
  <c r="AM221" i="16"/>
  <c r="AM222" i="16"/>
  <c r="AM4" i="16"/>
  <c r="AK5" i="16"/>
  <c r="AK6" i="16"/>
  <c r="AK7" i="16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94" i="16"/>
  <c r="AK95" i="16"/>
  <c r="AK96" i="16"/>
  <c r="AK97" i="16"/>
  <c r="AK98" i="16"/>
  <c r="AK99" i="16"/>
  <c r="AK100" i="16"/>
  <c r="AK101" i="16"/>
  <c r="AK102" i="16"/>
  <c r="AK103" i="16"/>
  <c r="AK104" i="16"/>
  <c r="AK105" i="16"/>
  <c r="AK106" i="16"/>
  <c r="AK107" i="16"/>
  <c r="AK108" i="16"/>
  <c r="AK109" i="16"/>
  <c r="AK110" i="16"/>
  <c r="AK111" i="16"/>
  <c r="AK112" i="16"/>
  <c r="AK113" i="16"/>
  <c r="AK114" i="16"/>
  <c r="AK115" i="16"/>
  <c r="AK116" i="16"/>
  <c r="AK117" i="16"/>
  <c r="AK118" i="16"/>
  <c r="AK119" i="16"/>
  <c r="AK120" i="16"/>
  <c r="AK121" i="16"/>
  <c r="AK122" i="16"/>
  <c r="AK123" i="16"/>
  <c r="AK124" i="16"/>
  <c r="AK125" i="16"/>
  <c r="AK126" i="16"/>
  <c r="AK127" i="16"/>
  <c r="AK128" i="16"/>
  <c r="AK129" i="16"/>
  <c r="AK130" i="16"/>
  <c r="AK131" i="16"/>
  <c r="AK132" i="16"/>
  <c r="AK133" i="16"/>
  <c r="AK134" i="16"/>
  <c r="AK135" i="16"/>
  <c r="AK136" i="16"/>
  <c r="AK137" i="16"/>
  <c r="AK138" i="16"/>
  <c r="AK139" i="16"/>
  <c r="AK140" i="16"/>
  <c r="AK141" i="16"/>
  <c r="AK142" i="16"/>
  <c r="AK143" i="16"/>
  <c r="AK144" i="16"/>
  <c r="AK145" i="16"/>
  <c r="AK146" i="16"/>
  <c r="AK147" i="16"/>
  <c r="AK148" i="16"/>
  <c r="AK149" i="16"/>
  <c r="AK150" i="16"/>
  <c r="AK151" i="16"/>
  <c r="AK152" i="16"/>
  <c r="AK153" i="16"/>
  <c r="AK154" i="16"/>
  <c r="AK155" i="16"/>
  <c r="AK156" i="16"/>
  <c r="AK157" i="16"/>
  <c r="AK158" i="16"/>
  <c r="AK159" i="16"/>
  <c r="AK160" i="16"/>
  <c r="AK161" i="16"/>
  <c r="AK162" i="16"/>
  <c r="AK163" i="16"/>
  <c r="AK164" i="16"/>
  <c r="AK165" i="16"/>
  <c r="AK166" i="16"/>
  <c r="AK167" i="16"/>
  <c r="AK168" i="16"/>
  <c r="AK169" i="16"/>
  <c r="AK170" i="16"/>
  <c r="AK171" i="16"/>
  <c r="AK172" i="16"/>
  <c r="AK173" i="16"/>
  <c r="AK174" i="16"/>
  <c r="AK175" i="16"/>
  <c r="AK176" i="16"/>
  <c r="AK177" i="16"/>
  <c r="AK178" i="16"/>
  <c r="AK179" i="16"/>
  <c r="AK180" i="16"/>
  <c r="AK181" i="16"/>
  <c r="AK182" i="16"/>
  <c r="AK183" i="16"/>
  <c r="AK184" i="16"/>
  <c r="AK185" i="16"/>
  <c r="AK186" i="16"/>
  <c r="AK187" i="16"/>
  <c r="AK188" i="16"/>
  <c r="AK189" i="16"/>
  <c r="AK190" i="16"/>
  <c r="AK191" i="16"/>
  <c r="AK192" i="16"/>
  <c r="AK193" i="16"/>
  <c r="AK194" i="16"/>
  <c r="AK195" i="16"/>
  <c r="AK196" i="16"/>
  <c r="AK197" i="16"/>
  <c r="AK198" i="16"/>
  <c r="AK199" i="16"/>
  <c r="AK200" i="16"/>
  <c r="AK201" i="16"/>
  <c r="AK202" i="16"/>
  <c r="AK203" i="16"/>
  <c r="AK204" i="16"/>
  <c r="AK205" i="16"/>
  <c r="AK206" i="16"/>
  <c r="AK207" i="16"/>
  <c r="AK208" i="16"/>
  <c r="AK209" i="16"/>
  <c r="AK210" i="16"/>
  <c r="AK211" i="16"/>
  <c r="AK212" i="16"/>
  <c r="AK213" i="16"/>
  <c r="AK214" i="16"/>
  <c r="AK215" i="16"/>
  <c r="AK216" i="16"/>
  <c r="AK217" i="16"/>
  <c r="AK218" i="16"/>
  <c r="AK219" i="16"/>
  <c r="AK220" i="16"/>
  <c r="AK221" i="16"/>
  <c r="AK222" i="16"/>
  <c r="AK4" i="16"/>
  <c r="AJ4" i="16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H59" i="15"/>
  <c r="AH60" i="15"/>
  <c r="AH61" i="15"/>
  <c r="AH62" i="15"/>
  <c r="AH63" i="15"/>
  <c r="AH64" i="15"/>
  <c r="AH65" i="15"/>
  <c r="AH66" i="15"/>
  <c r="AH67" i="15"/>
  <c r="AH68" i="15"/>
  <c r="AH69" i="15"/>
  <c r="AH70" i="15"/>
  <c r="AH71" i="15"/>
  <c r="AH72" i="15"/>
  <c r="AH73" i="15"/>
  <c r="AH74" i="15"/>
  <c r="AH75" i="15"/>
  <c r="AH76" i="15"/>
  <c r="AH77" i="15"/>
  <c r="AH78" i="15"/>
  <c r="AH79" i="15"/>
  <c r="AH80" i="15"/>
  <c r="AH81" i="15"/>
  <c r="AH82" i="15"/>
  <c r="AH83" i="15"/>
  <c r="AH84" i="15"/>
  <c r="AH85" i="15"/>
  <c r="AH86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80" i="15"/>
  <c r="AG81" i="15"/>
  <c r="AG82" i="15"/>
  <c r="AG83" i="15"/>
  <c r="AG84" i="15"/>
  <c r="AG85" i="15"/>
  <c r="AG86" i="15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H4" i="15"/>
  <c r="AG4" i="15"/>
  <c r="AE4" i="15"/>
  <c r="AD4" i="15"/>
  <c r="AJ5" i="19"/>
  <c r="AJ6" i="19"/>
  <c r="AJ7" i="19"/>
  <c r="AJ8" i="19"/>
  <c r="AJ9" i="19"/>
  <c r="AJ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G5" i="19"/>
  <c r="AG6" i="19"/>
  <c r="AG7" i="19"/>
  <c r="AG8" i="19"/>
  <c r="AG9" i="19"/>
  <c r="AG10" i="19"/>
  <c r="AG11" i="19"/>
  <c r="AG12" i="19"/>
  <c r="AG13" i="19"/>
  <c r="AG14" i="19"/>
  <c r="AG15" i="19"/>
  <c r="AG16" i="19"/>
  <c r="AG17" i="19"/>
  <c r="AG18" i="19"/>
  <c r="AG19" i="19"/>
  <c r="AG20" i="19"/>
  <c r="AG21" i="19"/>
  <c r="AG22" i="19"/>
  <c r="AG23" i="19"/>
  <c r="AG24" i="19"/>
  <c r="AG25" i="19"/>
  <c r="AG26" i="19"/>
  <c r="AG27" i="19"/>
  <c r="AG28" i="19"/>
  <c r="AG29" i="19"/>
  <c r="AG30" i="19"/>
  <c r="AG31" i="19"/>
  <c r="AG32" i="19"/>
  <c r="AG33" i="19"/>
  <c r="AG34" i="19"/>
  <c r="AG35" i="19"/>
  <c r="AG36" i="19"/>
  <c r="AG37" i="19"/>
  <c r="AG38" i="19"/>
  <c r="AG39" i="19"/>
  <c r="AG40" i="19"/>
  <c r="AG41" i="19"/>
  <c r="AG42" i="19"/>
  <c r="AG43" i="19"/>
  <c r="AG44" i="19"/>
  <c r="AG45" i="19"/>
  <c r="AG46" i="19"/>
  <c r="AG47" i="19"/>
  <c r="AG48" i="19"/>
  <c r="AG49" i="19"/>
  <c r="AG50" i="19"/>
  <c r="AG51" i="19"/>
  <c r="AG52" i="19"/>
  <c r="AG53" i="19"/>
  <c r="AG54" i="19"/>
  <c r="AG55" i="19"/>
  <c r="AG56" i="19"/>
  <c r="AG57" i="19"/>
  <c r="AG58" i="19"/>
  <c r="AG59" i="19"/>
  <c r="AG60" i="19"/>
  <c r="AG61" i="19"/>
  <c r="AG62" i="19"/>
  <c r="AG63" i="19"/>
  <c r="AG64" i="19"/>
  <c r="AG65" i="19"/>
  <c r="AG66" i="19"/>
  <c r="AG67" i="19"/>
  <c r="AG68" i="19"/>
  <c r="AG69" i="19"/>
  <c r="AG70" i="19"/>
  <c r="AG71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F55" i="19"/>
  <c r="AF56" i="19"/>
  <c r="AF57" i="19"/>
  <c r="AF58" i="19"/>
  <c r="AF59" i="19"/>
  <c r="AF60" i="19"/>
  <c r="AF61" i="19"/>
  <c r="AF62" i="19"/>
  <c r="AF63" i="19"/>
  <c r="AF64" i="19"/>
  <c r="AF65" i="19"/>
  <c r="AF66" i="19"/>
  <c r="AF67" i="19"/>
  <c r="AF68" i="19"/>
  <c r="AF69" i="19"/>
  <c r="AF70" i="19"/>
  <c r="AF71" i="19"/>
  <c r="AJ4" i="19"/>
  <c r="AK4" i="19" s="1"/>
  <c r="AI4" i="19"/>
  <c r="AG4" i="19"/>
  <c r="AF4" i="19"/>
  <c r="AF3" i="19" l="1"/>
  <c r="AJ5" i="16"/>
  <c r="AJ6" i="16"/>
  <c r="AJ7" i="16"/>
  <c r="AJ8" i="16"/>
  <c r="AJ9" i="16"/>
  <c r="AJ10" i="16"/>
  <c r="AJ11" i="16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J29" i="16"/>
  <c r="AJ30" i="16"/>
  <c r="AJ31" i="16"/>
  <c r="AJ32" i="16"/>
  <c r="AJ33" i="16"/>
  <c r="AJ34" i="16"/>
  <c r="AJ35" i="16"/>
  <c r="AJ36" i="16"/>
  <c r="AJ37" i="16"/>
  <c r="AJ38" i="16"/>
  <c r="AJ39" i="16"/>
  <c r="AJ40" i="16"/>
  <c r="AJ41" i="16"/>
  <c r="AJ42" i="16"/>
  <c r="AJ43" i="16"/>
  <c r="AJ44" i="16"/>
  <c r="AJ45" i="16"/>
  <c r="AJ46" i="16"/>
  <c r="AJ47" i="16"/>
  <c r="AJ48" i="16"/>
  <c r="AJ49" i="16"/>
  <c r="AJ50" i="16"/>
  <c r="AJ51" i="16"/>
  <c r="AJ52" i="16"/>
  <c r="AJ53" i="16"/>
  <c r="AJ54" i="16"/>
  <c r="AJ55" i="16"/>
  <c r="AJ56" i="16"/>
  <c r="AJ57" i="16"/>
  <c r="AJ58" i="16"/>
  <c r="AJ59" i="16"/>
  <c r="AJ60" i="16"/>
  <c r="AJ61" i="16"/>
  <c r="AJ62" i="16"/>
  <c r="AJ63" i="16"/>
  <c r="AJ64" i="16"/>
  <c r="AJ65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86" i="16"/>
  <c r="AJ87" i="16"/>
  <c r="AJ88" i="16"/>
  <c r="AJ89" i="16"/>
  <c r="AJ90" i="16"/>
  <c r="AJ91" i="16"/>
  <c r="AJ92" i="16"/>
  <c r="AJ93" i="16"/>
  <c r="AJ94" i="16"/>
  <c r="AJ95" i="16"/>
  <c r="AJ96" i="16"/>
  <c r="AJ97" i="16"/>
  <c r="AJ98" i="16"/>
  <c r="AJ99" i="16"/>
  <c r="AJ100" i="16"/>
  <c r="AJ101" i="16"/>
  <c r="AJ102" i="16"/>
  <c r="AJ103" i="16"/>
  <c r="AJ104" i="16"/>
  <c r="AJ105" i="16"/>
  <c r="AJ106" i="16"/>
  <c r="AJ107" i="16"/>
  <c r="AJ108" i="16"/>
  <c r="AJ109" i="16"/>
  <c r="AJ110" i="16"/>
  <c r="AJ111" i="16"/>
  <c r="AJ112" i="16"/>
  <c r="AJ113" i="16"/>
  <c r="AJ114" i="16"/>
  <c r="AJ115" i="16"/>
  <c r="AJ116" i="16"/>
  <c r="AJ117" i="16"/>
  <c r="AJ118" i="16"/>
  <c r="AJ119" i="16"/>
  <c r="AJ120" i="16"/>
  <c r="AJ121" i="16"/>
  <c r="AJ122" i="16"/>
  <c r="AJ123" i="16"/>
  <c r="AJ124" i="16"/>
  <c r="AJ125" i="16"/>
  <c r="AJ126" i="16"/>
  <c r="AJ127" i="16"/>
  <c r="AJ128" i="16"/>
  <c r="AJ129" i="16"/>
  <c r="AJ130" i="16"/>
  <c r="AJ131" i="16"/>
  <c r="AJ132" i="16"/>
  <c r="AJ133" i="16"/>
  <c r="AJ134" i="16"/>
  <c r="AJ135" i="16"/>
  <c r="AJ136" i="16"/>
  <c r="AJ137" i="16"/>
  <c r="AJ138" i="16"/>
  <c r="AJ139" i="16"/>
  <c r="AJ140" i="16"/>
  <c r="AJ141" i="16"/>
  <c r="AJ142" i="16"/>
  <c r="AJ143" i="16"/>
  <c r="AJ144" i="16"/>
  <c r="AJ145" i="16"/>
  <c r="AJ146" i="16"/>
  <c r="AJ147" i="16"/>
  <c r="AJ148" i="16"/>
  <c r="AJ149" i="16"/>
  <c r="AJ150" i="16"/>
  <c r="AJ151" i="16"/>
  <c r="AJ152" i="16"/>
  <c r="AJ153" i="16"/>
  <c r="AJ154" i="16"/>
  <c r="AJ155" i="16"/>
  <c r="AJ156" i="16"/>
  <c r="AJ157" i="16"/>
  <c r="AJ158" i="16"/>
  <c r="AJ159" i="16"/>
  <c r="AJ160" i="16"/>
  <c r="AJ161" i="16"/>
  <c r="AJ162" i="16"/>
  <c r="AJ163" i="16"/>
  <c r="AJ164" i="16"/>
  <c r="AJ165" i="16"/>
  <c r="AJ166" i="16"/>
  <c r="AJ167" i="16"/>
  <c r="AJ168" i="16"/>
  <c r="AJ169" i="16"/>
  <c r="AJ170" i="16"/>
  <c r="AJ171" i="16"/>
  <c r="AJ172" i="16"/>
  <c r="AJ173" i="16"/>
  <c r="AJ174" i="16"/>
  <c r="AJ175" i="16"/>
  <c r="AJ176" i="16"/>
  <c r="AJ177" i="16"/>
  <c r="AJ178" i="16"/>
  <c r="AJ179" i="16"/>
  <c r="AJ180" i="16"/>
  <c r="AJ181" i="16"/>
  <c r="AJ182" i="16"/>
  <c r="AJ183" i="16"/>
  <c r="AJ184" i="16"/>
  <c r="AJ185" i="16"/>
  <c r="AJ186" i="16"/>
  <c r="AJ187" i="16"/>
  <c r="AJ188" i="16"/>
  <c r="AJ189" i="16"/>
  <c r="AJ190" i="16"/>
  <c r="AJ191" i="16"/>
  <c r="AJ192" i="16"/>
  <c r="AJ193" i="16"/>
  <c r="AJ194" i="16"/>
  <c r="AJ195" i="16"/>
  <c r="AJ196" i="16"/>
  <c r="AJ197" i="16"/>
  <c r="AJ198" i="16"/>
  <c r="AJ199" i="16"/>
  <c r="AJ200" i="16"/>
  <c r="AJ201" i="16"/>
  <c r="AJ202" i="16"/>
  <c r="AJ203" i="16"/>
  <c r="AJ204" i="16"/>
  <c r="AJ205" i="16"/>
  <c r="AJ206" i="16"/>
  <c r="AJ207" i="16"/>
  <c r="AJ208" i="16"/>
  <c r="AJ209" i="16"/>
  <c r="AJ210" i="16"/>
  <c r="AJ211" i="16"/>
  <c r="AJ212" i="16"/>
  <c r="AJ213" i="16"/>
  <c r="AJ214" i="16"/>
  <c r="AJ215" i="16"/>
  <c r="AJ216" i="16"/>
  <c r="AJ217" i="16"/>
  <c r="AJ218" i="16"/>
  <c r="AJ219" i="16"/>
  <c r="AJ220" i="16"/>
  <c r="AJ221" i="16"/>
  <c r="AJ222" i="16"/>
  <c r="AI6" i="39"/>
  <c r="AI7" i="39"/>
  <c r="AI10" i="39"/>
  <c r="AI11" i="39"/>
  <c r="AI14" i="39"/>
  <c r="AI15" i="39"/>
  <c r="AI18" i="39"/>
  <c r="AI19" i="39"/>
  <c r="AI22" i="39"/>
  <c r="AI23" i="39"/>
  <c r="AI26" i="39"/>
  <c r="AI27" i="39"/>
  <c r="AI30" i="39"/>
  <c r="AI31" i="39"/>
  <c r="AI34" i="39"/>
  <c r="AI35" i="39"/>
  <c r="AI38" i="39"/>
  <c r="AI39" i="39"/>
  <c r="AI42" i="39"/>
  <c r="AI43" i="39"/>
  <c r="AI46" i="39"/>
  <c r="AI47" i="39"/>
  <c r="AI50" i="39"/>
  <c r="AI51" i="39"/>
  <c r="AI54" i="39"/>
  <c r="AI55" i="39"/>
  <c r="AI58" i="39"/>
  <c r="AI59" i="39"/>
  <c r="AI62" i="39"/>
  <c r="AI63" i="39"/>
  <c r="AI66" i="39"/>
  <c r="AI67" i="39"/>
  <c r="AI70" i="39"/>
  <c r="AI71" i="39"/>
  <c r="AI74" i="39"/>
  <c r="AI75" i="39"/>
  <c r="AI78" i="39"/>
  <c r="AI79" i="39"/>
  <c r="AI82" i="39"/>
  <c r="AI83" i="39"/>
  <c r="AI86" i="39"/>
  <c r="AI87" i="39"/>
  <c r="AI90" i="39"/>
  <c r="AI91" i="39"/>
  <c r="AI94" i="39"/>
  <c r="AI95" i="39"/>
  <c r="AI98" i="39"/>
  <c r="AI99" i="39"/>
  <c r="AI102" i="39"/>
  <c r="AI103" i="39"/>
  <c r="AI106" i="39"/>
  <c r="AI107" i="39"/>
  <c r="AI110" i="39"/>
  <c r="AI111" i="39"/>
  <c r="AI114" i="39"/>
  <c r="AI115" i="39"/>
  <c r="AI118" i="39"/>
  <c r="AI119" i="39"/>
  <c r="AI122" i="39"/>
  <c r="AI123" i="39"/>
  <c r="AI126" i="39"/>
  <c r="AI127" i="39"/>
  <c r="AI130" i="39"/>
  <c r="AI4" i="34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E5" i="32"/>
  <c r="AE6" i="32"/>
  <c r="AG6" i="32" s="1"/>
  <c r="AE7" i="32"/>
  <c r="AG7" i="32" s="1"/>
  <c r="AE8" i="32"/>
  <c r="AE9" i="32"/>
  <c r="AE10" i="32"/>
  <c r="AG10" i="32" s="1"/>
  <c r="AE11" i="32"/>
  <c r="AG11" i="32" s="1"/>
  <c r="AE12" i="32"/>
  <c r="AE13" i="32"/>
  <c r="AE14" i="32"/>
  <c r="AG14" i="32" s="1"/>
  <c r="AE15" i="32"/>
  <c r="AG15" i="32" s="1"/>
  <c r="AE16" i="32"/>
  <c r="AE17" i="32"/>
  <c r="AE18" i="32"/>
  <c r="AG18" i="32" s="1"/>
  <c r="AE19" i="32"/>
  <c r="AG19" i="32" s="1"/>
  <c r="AE20" i="32"/>
  <c r="AE21" i="32"/>
  <c r="AE22" i="32"/>
  <c r="AG22" i="32" s="1"/>
  <c r="AE23" i="32"/>
  <c r="AG23" i="32" s="1"/>
  <c r="AE24" i="32"/>
  <c r="AE25" i="32"/>
  <c r="AE26" i="32"/>
  <c r="AG26" i="32" s="1"/>
  <c r="AE27" i="32"/>
  <c r="AG27" i="32" s="1"/>
  <c r="AE28" i="32"/>
  <c r="AE29" i="32"/>
  <c r="AE30" i="32"/>
  <c r="AG30" i="32" s="1"/>
  <c r="AE31" i="32"/>
  <c r="AG31" i="32" s="1"/>
  <c r="AE32" i="32"/>
  <c r="AE33" i="32"/>
  <c r="AE34" i="32"/>
  <c r="AG34" i="32" s="1"/>
  <c r="AE35" i="32"/>
  <c r="AG35" i="32" s="1"/>
  <c r="AE36" i="32"/>
  <c r="AE37" i="32"/>
  <c r="AE38" i="32"/>
  <c r="AG38" i="32" s="1"/>
  <c r="AE39" i="32"/>
  <c r="AG39" i="32" s="1"/>
  <c r="AE40" i="32"/>
  <c r="AE41" i="32"/>
  <c r="AE42" i="32"/>
  <c r="AG42" i="32" s="1"/>
  <c r="AE43" i="32"/>
  <c r="AG43" i="32" s="1"/>
  <c r="AE44" i="32"/>
  <c r="AE45" i="32"/>
  <c r="AE46" i="32"/>
  <c r="AG46" i="32" s="1"/>
  <c r="AE47" i="32"/>
  <c r="AG47" i="32" s="1"/>
  <c r="AE48" i="32"/>
  <c r="AE49" i="32"/>
  <c r="AE50" i="32"/>
  <c r="AG50" i="32" s="1"/>
  <c r="AE51" i="32"/>
  <c r="AG51" i="32" s="1"/>
  <c r="AE52" i="32"/>
  <c r="AE53" i="32"/>
  <c r="AE54" i="32"/>
  <c r="AG54" i="32" s="1"/>
  <c r="AE55" i="32"/>
  <c r="AG55" i="32" s="1"/>
  <c r="AE56" i="32"/>
  <c r="AE57" i="32"/>
  <c r="AE58" i="32"/>
  <c r="AG58" i="32" s="1"/>
  <c r="AE59" i="32"/>
  <c r="AG59" i="32" s="1"/>
  <c r="AE60" i="32"/>
  <c r="AE61" i="32"/>
  <c r="AE62" i="32"/>
  <c r="AG62" i="32" s="1"/>
  <c r="AE63" i="32"/>
  <c r="AG63" i="32" s="1"/>
  <c r="AE64" i="32"/>
  <c r="AE65" i="32"/>
  <c r="AE66" i="32"/>
  <c r="AG66" i="32" s="1"/>
  <c r="AE67" i="32"/>
  <c r="AG67" i="32" s="1"/>
  <c r="AE68" i="32"/>
  <c r="AE69" i="32"/>
  <c r="AE70" i="32"/>
  <c r="AG70" i="32" s="1"/>
  <c r="AE71" i="32"/>
  <c r="AG71" i="32" s="1"/>
  <c r="AE72" i="32"/>
  <c r="AE73" i="32"/>
  <c r="AE74" i="32"/>
  <c r="AG74" i="32" s="1"/>
  <c r="AE75" i="32"/>
  <c r="AG75" i="32" s="1"/>
  <c r="AE76" i="32"/>
  <c r="AE77" i="32"/>
  <c r="AE78" i="32"/>
  <c r="AG78" i="32" s="1"/>
  <c r="AE79" i="32"/>
  <c r="AG79" i="32" s="1"/>
  <c r="AE80" i="32"/>
  <c r="AE81" i="32"/>
  <c r="AE82" i="32"/>
  <c r="AG82" i="32" s="1"/>
  <c r="AE83" i="32"/>
  <c r="AG83" i="32" s="1"/>
  <c r="AE84" i="32"/>
  <c r="AE85" i="32"/>
  <c r="AE86" i="32"/>
  <c r="AG86" i="32" s="1"/>
  <c r="AE87" i="32"/>
  <c r="AG87" i="32" s="1"/>
  <c r="AE88" i="32"/>
  <c r="AE89" i="32"/>
  <c r="AE90" i="32"/>
  <c r="AG90" i="32" s="1"/>
  <c r="AE91" i="32"/>
  <c r="AG91" i="32" s="1"/>
  <c r="AE92" i="32"/>
  <c r="AE93" i="32"/>
  <c r="AE94" i="32"/>
  <c r="AG94" i="32" s="1"/>
  <c r="AE95" i="32"/>
  <c r="AG95" i="32" s="1"/>
  <c r="AE96" i="32"/>
  <c r="AE97" i="32"/>
  <c r="AE98" i="32"/>
  <c r="AG98" i="32" s="1"/>
  <c r="AE99" i="32"/>
  <c r="AG99" i="32" s="1"/>
  <c r="AE100" i="32"/>
  <c r="AE101" i="32"/>
  <c r="AE102" i="32"/>
  <c r="AG102" i="32" s="1"/>
  <c r="AE103" i="32"/>
  <c r="AG103" i="32" s="1"/>
  <c r="AE104" i="32"/>
  <c r="AE105" i="32"/>
  <c r="AE106" i="32"/>
  <c r="AG106" i="32" s="1"/>
  <c r="AE107" i="32"/>
  <c r="AG107" i="32" s="1"/>
  <c r="AE108" i="32"/>
  <c r="AE109" i="32"/>
  <c r="AE110" i="32"/>
  <c r="AG110" i="32" s="1"/>
  <c r="AE111" i="32"/>
  <c r="AG111" i="32" s="1"/>
  <c r="AE112" i="32"/>
  <c r="AE113" i="32"/>
  <c r="AE114" i="32"/>
  <c r="AG114" i="32" s="1"/>
  <c r="AE115" i="32"/>
  <c r="AG115" i="32" s="1"/>
  <c r="AE116" i="32"/>
  <c r="AE117" i="32"/>
  <c r="AE118" i="32"/>
  <c r="AG118" i="32" s="1"/>
  <c r="AE119" i="32"/>
  <c r="AG119" i="32" s="1"/>
  <c r="AE120" i="32"/>
  <c r="AE121" i="32"/>
  <c r="AE122" i="32"/>
  <c r="AG122" i="32" s="1"/>
  <c r="AE123" i="32"/>
  <c r="AG123" i="32" s="1"/>
  <c r="AE124" i="32"/>
  <c r="AE125" i="32"/>
  <c r="AE126" i="32"/>
  <c r="AG126" i="32" s="1"/>
  <c r="AE127" i="32"/>
  <c r="AG127" i="32" s="1"/>
  <c r="AE128" i="32"/>
  <c r="AE129" i="32"/>
  <c r="AE130" i="32"/>
  <c r="AG130" i="32" s="1"/>
  <c r="AE131" i="32"/>
  <c r="AG131" i="32" s="1"/>
  <c r="AE132" i="32"/>
  <c r="AE133" i="32"/>
  <c r="AE134" i="32"/>
  <c r="AG134" i="32" s="1"/>
  <c r="AE135" i="32"/>
  <c r="AG135" i="32" s="1"/>
  <c r="AE136" i="32"/>
  <c r="AE137" i="32"/>
  <c r="AE138" i="32"/>
  <c r="AG138" i="32" s="1"/>
  <c r="AE139" i="32"/>
  <c r="AG139" i="32" s="1"/>
  <c r="AE140" i="32"/>
  <c r="AE141" i="32"/>
  <c r="AE142" i="32"/>
  <c r="AG142" i="32" s="1"/>
  <c r="AE143" i="32"/>
  <c r="AG143" i="32" s="1"/>
  <c r="AE144" i="32"/>
  <c r="AE145" i="32"/>
  <c r="AE146" i="32"/>
  <c r="AG146" i="32" s="1"/>
  <c r="AE147" i="32"/>
  <c r="AG147" i="32" s="1"/>
  <c r="AE148" i="32"/>
  <c r="AE149" i="32"/>
  <c r="AE150" i="32"/>
  <c r="AG150" i="32" s="1"/>
  <c r="AE151" i="32"/>
  <c r="AG151" i="32" s="1"/>
  <c r="AE152" i="32"/>
  <c r="AE153" i="32"/>
  <c r="AE154" i="32"/>
  <c r="AG154" i="32" s="1"/>
  <c r="AE155" i="32"/>
  <c r="AG155" i="32" s="1"/>
  <c r="AE156" i="32"/>
  <c r="AE157" i="32"/>
  <c r="AE158" i="32"/>
  <c r="AG158" i="32" s="1"/>
  <c r="AE159" i="32"/>
  <c r="AG159" i="32" s="1"/>
  <c r="AE160" i="32"/>
  <c r="AE161" i="32"/>
  <c r="AE162" i="32"/>
  <c r="AG162" i="32" s="1"/>
  <c r="AE163" i="32"/>
  <c r="AG163" i="32" s="1"/>
  <c r="AE164" i="32"/>
  <c r="AE165" i="32"/>
  <c r="AE166" i="32"/>
  <c r="AG166" i="32" s="1"/>
  <c r="AE167" i="32"/>
  <c r="AG167" i="32" s="1"/>
  <c r="AE168" i="32"/>
  <c r="AE169" i="32"/>
  <c r="AE170" i="32"/>
  <c r="AG170" i="32" s="1"/>
  <c r="AE171" i="32"/>
  <c r="AG171" i="32" s="1"/>
  <c r="AE172" i="32"/>
  <c r="AE173" i="32"/>
  <c r="AE174" i="32"/>
  <c r="AG174" i="32" s="1"/>
  <c r="AE175" i="32"/>
  <c r="AG175" i="32" s="1"/>
  <c r="AE176" i="32"/>
  <c r="AE177" i="32"/>
  <c r="AE178" i="32"/>
  <c r="AG178" i="32" s="1"/>
  <c r="AE179" i="32"/>
  <c r="AG179" i="32" s="1"/>
  <c r="AE180" i="32"/>
  <c r="AE181" i="32"/>
  <c r="AE182" i="32"/>
  <c r="AG182" i="32" s="1"/>
  <c r="AE183" i="32"/>
  <c r="AG183" i="32" s="1"/>
  <c r="AE184" i="32"/>
  <c r="AE185" i="32"/>
  <c r="AE186" i="32"/>
  <c r="AG186" i="32" s="1"/>
  <c r="AE187" i="32"/>
  <c r="AG187" i="32" s="1"/>
  <c r="AE188" i="32"/>
  <c r="AE189" i="32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140" i="30"/>
  <c r="AJ141" i="30"/>
  <c r="AJ142" i="30"/>
  <c r="AJ143" i="30"/>
  <c r="AJ144" i="30"/>
  <c r="AJ145" i="30"/>
  <c r="AJ146" i="30"/>
  <c r="AJ147" i="30"/>
  <c r="AJ148" i="30"/>
  <c r="AJ149" i="30"/>
  <c r="AJ150" i="30"/>
  <c r="AJ151" i="30"/>
  <c r="AJ152" i="30"/>
  <c r="AJ153" i="30"/>
  <c r="AJ154" i="30"/>
  <c r="AG189" i="32" l="1"/>
  <c r="AG185" i="32"/>
  <c r="AG181" i="32"/>
  <c r="AG177" i="32"/>
  <c r="AG173" i="32"/>
  <c r="AG169" i="32"/>
  <c r="AG165" i="32"/>
  <c r="AG161" i="32"/>
  <c r="AG157" i="32"/>
  <c r="AG153" i="32"/>
  <c r="AG149" i="32"/>
  <c r="AG145" i="32"/>
  <c r="AG141" i="32"/>
  <c r="AG137" i="32"/>
  <c r="AG133" i="32"/>
  <c r="AG129" i="32"/>
  <c r="AG125" i="32"/>
  <c r="AG121" i="32"/>
  <c r="AG117" i="32"/>
  <c r="AG113" i="32"/>
  <c r="AG109" i="32"/>
  <c r="AG105" i="32"/>
  <c r="AG101" i="32"/>
  <c r="AG97" i="32"/>
  <c r="AG93" i="32"/>
  <c r="AG89" i="32"/>
  <c r="AG85" i="32"/>
  <c r="AG81" i="32"/>
  <c r="AG77" i="32"/>
  <c r="AG73" i="32"/>
  <c r="AG69" i="32"/>
  <c r="AG65" i="32"/>
  <c r="AG61" i="32"/>
  <c r="AG57" i="32"/>
  <c r="AG53" i="32"/>
  <c r="AG49" i="32"/>
  <c r="AG45" i="32"/>
  <c r="AG41" i="32"/>
  <c r="AG37" i="32"/>
  <c r="AG33" i="32"/>
  <c r="AG29" i="32"/>
  <c r="AG25" i="32"/>
  <c r="AG21" i="32"/>
  <c r="AG17" i="32"/>
  <c r="AG13" i="32"/>
  <c r="AG9" i="32"/>
  <c r="AG5" i="32"/>
  <c r="AG188" i="32"/>
  <c r="AG184" i="32"/>
  <c r="AG180" i="32"/>
  <c r="AG176" i="32"/>
  <c r="AG172" i="32"/>
  <c r="AG168" i="32"/>
  <c r="AG164" i="32"/>
  <c r="AG160" i="32"/>
  <c r="AG156" i="32"/>
  <c r="AG152" i="32"/>
  <c r="AG148" i="32"/>
  <c r="AG144" i="32"/>
  <c r="AG140" i="32"/>
  <c r="AG136" i="32"/>
  <c r="AG132" i="32"/>
  <c r="AG128" i="32"/>
  <c r="AG124" i="32"/>
  <c r="AG120" i="32"/>
  <c r="AG116" i="32"/>
  <c r="AG112" i="32"/>
  <c r="AG108" i="32"/>
  <c r="AG104" i="32"/>
  <c r="AG100" i="32"/>
  <c r="AG96" i="32"/>
  <c r="AG92" i="32"/>
  <c r="AG88" i="32"/>
  <c r="AG84" i="32"/>
  <c r="AG80" i="32"/>
  <c r="AG76" i="32"/>
  <c r="AG72" i="32"/>
  <c r="AG68" i="32"/>
  <c r="AG64" i="32"/>
  <c r="AG60" i="32"/>
  <c r="AG56" i="32"/>
  <c r="AG52" i="32"/>
  <c r="AG48" i="32"/>
  <c r="AG44" i="32"/>
  <c r="AG40" i="32"/>
  <c r="AG36" i="32"/>
  <c r="AG32" i="32"/>
  <c r="AG28" i="32"/>
  <c r="AG24" i="32"/>
  <c r="AG20" i="32"/>
  <c r="AG16" i="32"/>
  <c r="AG12" i="32"/>
  <c r="AG8" i="32"/>
  <c r="AI129" i="39"/>
  <c r="AI125" i="39"/>
  <c r="AI121" i="39"/>
  <c r="AI117" i="39"/>
  <c r="AI113" i="39"/>
  <c r="AI109" i="39"/>
  <c r="AI105" i="39"/>
  <c r="AI101" i="39"/>
  <c r="AI97" i="39"/>
  <c r="AI93" i="39"/>
  <c r="AI89" i="39"/>
  <c r="AI85" i="39"/>
  <c r="AI81" i="39"/>
  <c r="AI77" i="39"/>
  <c r="AI73" i="39"/>
  <c r="AI69" i="39"/>
  <c r="AI65" i="39"/>
  <c r="AI61" i="39"/>
  <c r="AI57" i="39"/>
  <c r="AI53" i="39"/>
  <c r="AI49" i="39"/>
  <c r="AI45" i="39"/>
  <c r="AI41" i="39"/>
  <c r="AI37" i="39"/>
  <c r="AI33" i="39"/>
  <c r="AI29" i="39"/>
  <c r="AI25" i="39"/>
  <c r="AI21" i="39"/>
  <c r="AI17" i="39"/>
  <c r="AI13" i="39"/>
  <c r="AI9" i="39"/>
  <c r="AI5" i="39"/>
  <c r="AI128" i="39"/>
  <c r="AI124" i="39"/>
  <c r="AI120" i="39"/>
  <c r="AI116" i="39"/>
  <c r="AI112" i="39"/>
  <c r="AI108" i="39"/>
  <c r="AI104" i="39"/>
  <c r="AI100" i="39"/>
  <c r="AI96" i="39"/>
  <c r="AI92" i="39"/>
  <c r="AI88" i="39"/>
  <c r="AI84" i="39"/>
  <c r="AI80" i="39"/>
  <c r="AI76" i="39"/>
  <c r="AI72" i="39"/>
  <c r="AI68" i="39"/>
  <c r="AI64" i="39"/>
  <c r="AI60" i="39"/>
  <c r="AI56" i="39"/>
  <c r="AI52" i="39"/>
  <c r="AI48" i="39"/>
  <c r="AI44" i="39"/>
  <c r="AI40" i="39"/>
  <c r="AI36" i="39"/>
  <c r="AI32" i="39"/>
  <c r="AI28" i="39"/>
  <c r="AI24" i="39"/>
  <c r="AI20" i="39"/>
  <c r="AI16" i="39"/>
  <c r="AI12" i="39"/>
  <c r="AI8" i="39"/>
  <c r="AL4" i="16"/>
  <c r="AH4" i="19"/>
  <c r="O179" i="61" l="1"/>
  <c r="AJ3" i="19" l="1"/>
  <c r="AG3" i="19"/>
  <c r="AI3" i="19"/>
  <c r="J62" i="61"/>
  <c r="AK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6" i="83" l="1"/>
  <c r="D7" i="83"/>
  <c r="D8" i="83"/>
  <c r="D9" i="83"/>
  <c r="D10" i="83"/>
  <c r="D11" i="83"/>
  <c r="D5" i="83"/>
  <c r="AG10" i="34" l="1"/>
  <c r="AG18" i="34"/>
  <c r="AG26" i="34"/>
  <c r="AG34" i="34"/>
  <c r="AG42" i="34"/>
  <c r="AG50" i="34"/>
  <c r="AG58" i="34"/>
  <c r="AG66" i="34"/>
  <c r="AG74" i="34"/>
  <c r="AG82" i="34"/>
  <c r="AG4" i="34"/>
  <c r="AG79" i="34" l="1"/>
  <c r="AG71" i="34"/>
  <c r="AG63" i="34"/>
  <c r="AG55" i="34"/>
  <c r="AG47" i="34"/>
  <c r="AG39" i="34"/>
  <c r="AG31" i="34"/>
  <c r="AG23" i="34"/>
  <c r="AG15" i="34"/>
  <c r="AG7" i="34"/>
  <c r="AG84" i="34"/>
  <c r="AG76" i="34"/>
  <c r="AG68" i="34"/>
  <c r="AG60" i="34"/>
  <c r="AG52" i="34"/>
  <c r="AG44" i="34"/>
  <c r="AG36" i="34"/>
  <c r="AG28" i="34"/>
  <c r="AG20" i="34"/>
  <c r="AG12" i="34"/>
  <c r="AG83" i="34"/>
  <c r="AG75" i="34"/>
  <c r="AG67" i="34"/>
  <c r="AG59" i="34"/>
  <c r="AG51" i="34"/>
  <c r="AG43" i="34"/>
  <c r="AG35" i="34"/>
  <c r="AG27" i="34"/>
  <c r="AG19" i="34"/>
  <c r="AG11" i="34"/>
  <c r="AG86" i="34"/>
  <c r="AG70" i="34"/>
  <c r="AG54" i="34"/>
  <c r="AG38" i="34"/>
  <c r="AG22" i="34"/>
  <c r="AG14" i="34"/>
  <c r="AG85" i="34"/>
  <c r="AG77" i="34"/>
  <c r="AG69" i="34"/>
  <c r="AG61" i="34"/>
  <c r="AG53" i="34"/>
  <c r="AG45" i="34"/>
  <c r="AG37" i="34"/>
  <c r="AG29" i="34"/>
  <c r="AG21" i="34"/>
  <c r="AG13" i="34"/>
  <c r="AG5" i="34"/>
  <c r="AG78" i="34"/>
  <c r="AG62" i="34"/>
  <c r="AG46" i="34"/>
  <c r="AG30" i="34"/>
  <c r="AG6" i="34"/>
  <c r="AG81" i="34"/>
  <c r="AG73" i="34"/>
  <c r="AG65" i="34"/>
  <c r="AG57" i="34"/>
  <c r="AG49" i="34"/>
  <c r="AG41" i="34"/>
  <c r="AG33" i="34"/>
  <c r="AG25" i="34"/>
  <c r="AG17" i="34"/>
  <c r="AG9" i="34"/>
  <c r="AG80" i="34"/>
  <c r="AG72" i="34"/>
  <c r="AG64" i="34"/>
  <c r="AG56" i="34"/>
  <c r="AG48" i="34"/>
  <c r="AG40" i="34"/>
  <c r="AG32" i="34"/>
  <c r="AG24" i="34"/>
  <c r="AG16" i="34"/>
  <c r="AG8" i="34"/>
  <c r="AF3" i="32"/>
  <c r="J852" i="61"/>
  <c r="AF4" i="15" l="1"/>
  <c r="AF3" i="15" s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1" i="61" l="1"/>
  <c r="AD3" i="15" l="1"/>
  <c r="AM3" i="30"/>
  <c r="O433" i="61"/>
  <c r="H419" i="61"/>
  <c r="H416" i="61"/>
  <c r="H236" i="61"/>
  <c r="H426" i="61"/>
  <c r="J243" i="61"/>
  <c r="P236" i="61"/>
  <c r="P419" i="61"/>
  <c r="J418" i="61"/>
  <c r="J419" i="61" s="1"/>
  <c r="AL6" i="30" l="1"/>
  <c r="AL8" i="30"/>
  <c r="AL9" i="30"/>
  <c r="AL12" i="30"/>
  <c r="AL14" i="30"/>
  <c r="AL16" i="30"/>
  <c r="AL20" i="30"/>
  <c r="AL22" i="30"/>
  <c r="AL24" i="30"/>
  <c r="AL25" i="30"/>
  <c r="AL28" i="30"/>
  <c r="AL30" i="30"/>
  <c r="AL32" i="30"/>
  <c r="AL36" i="30"/>
  <c r="AL38" i="30"/>
  <c r="AL40" i="30"/>
  <c r="AL41" i="30"/>
  <c r="AL44" i="30"/>
  <c r="AL46" i="30"/>
  <c r="AL48" i="30"/>
  <c r="AL52" i="30"/>
  <c r="AL54" i="30"/>
  <c r="AL56" i="30"/>
  <c r="AL57" i="30"/>
  <c r="AL60" i="30"/>
  <c r="AL62" i="30"/>
  <c r="AL64" i="30"/>
  <c r="AL68" i="30"/>
  <c r="AL70" i="30"/>
  <c r="AL72" i="30"/>
  <c r="AL73" i="30"/>
  <c r="AL76" i="30"/>
  <c r="AL78" i="30"/>
  <c r="AL80" i="30"/>
  <c r="AL84" i="30"/>
  <c r="AL86" i="30"/>
  <c r="AL88" i="30"/>
  <c r="AL89" i="30"/>
  <c r="AL92" i="30"/>
  <c r="AL94" i="30"/>
  <c r="AL96" i="30"/>
  <c r="AL100" i="30"/>
  <c r="AL102" i="30"/>
  <c r="AL104" i="30"/>
  <c r="AL105" i="30"/>
  <c r="AL108" i="30"/>
  <c r="AL110" i="30"/>
  <c r="AL112" i="30"/>
  <c r="AL116" i="30"/>
  <c r="AL118" i="30"/>
  <c r="AL120" i="30"/>
  <c r="AL121" i="30"/>
  <c r="AL124" i="30"/>
  <c r="AL126" i="30"/>
  <c r="AL128" i="30"/>
  <c r="AL132" i="30"/>
  <c r="AL134" i="30"/>
  <c r="AL136" i="30"/>
  <c r="AL137" i="30"/>
  <c r="AL140" i="30"/>
  <c r="AL142" i="30"/>
  <c r="AL144" i="30"/>
  <c r="AL148" i="30"/>
  <c r="AL150" i="30"/>
  <c r="AL152" i="30"/>
  <c r="AL153" i="30"/>
  <c r="AI4" i="39"/>
  <c r="M418" i="61"/>
  <c r="M419" i="61" s="1"/>
  <c r="L418" i="61"/>
  <c r="AL11" i="16"/>
  <c r="AL19" i="16"/>
  <c r="AL27" i="16"/>
  <c r="AL35" i="16"/>
  <c r="AL43" i="16"/>
  <c r="AL51" i="16"/>
  <c r="AL59" i="16"/>
  <c r="AL67" i="16"/>
  <c r="AL75" i="16"/>
  <c r="AL83" i="16"/>
  <c r="AL87" i="16"/>
  <c r="AL91" i="16"/>
  <c r="AL99" i="16"/>
  <c r="AL107" i="16"/>
  <c r="AL115" i="16"/>
  <c r="AL123" i="16"/>
  <c r="AL131" i="16"/>
  <c r="AL139" i="16"/>
  <c r="AL147" i="16"/>
  <c r="AL155" i="16"/>
  <c r="AL163" i="16"/>
  <c r="AL171" i="16"/>
  <c r="AL179" i="16"/>
  <c r="AL187" i="16"/>
  <c r="AL195" i="16"/>
  <c r="AL203" i="16"/>
  <c r="AL211" i="16"/>
  <c r="AL219" i="16"/>
  <c r="AL103" i="16" l="1"/>
  <c r="AL218" i="16"/>
  <c r="AL210" i="16"/>
  <c r="AL194" i="16"/>
  <c r="AL178" i="16"/>
  <c r="AL154" i="16"/>
  <c r="AL138" i="16"/>
  <c r="AL122" i="16"/>
  <c r="AL106" i="16"/>
  <c r="AL90" i="16"/>
  <c r="AL74" i="16"/>
  <c r="AL58" i="16"/>
  <c r="AL42" i="16"/>
  <c r="AL26" i="16"/>
  <c r="AL10" i="16"/>
  <c r="AL202" i="16"/>
  <c r="AL186" i="16"/>
  <c r="AL170" i="16"/>
  <c r="AL162" i="16"/>
  <c r="AL146" i="16"/>
  <c r="AL130" i="16"/>
  <c r="AL114" i="16"/>
  <c r="AL98" i="16"/>
  <c r="AL82" i="16"/>
  <c r="AL66" i="16"/>
  <c r="K418" i="61" s="1"/>
  <c r="K419" i="61" s="1"/>
  <c r="AL50" i="16"/>
  <c r="AL34" i="16"/>
  <c r="AL18" i="16"/>
  <c r="AL167" i="16"/>
  <c r="AL151" i="16"/>
  <c r="AL23" i="16"/>
  <c r="AL145" i="30"/>
  <c r="AL129" i="30"/>
  <c r="AL113" i="30"/>
  <c r="AL97" i="30"/>
  <c r="AL81" i="30"/>
  <c r="AL65" i="30"/>
  <c r="AL49" i="30"/>
  <c r="AL33" i="30"/>
  <c r="AL17" i="30"/>
  <c r="AL149" i="30"/>
  <c r="AL141" i="30"/>
  <c r="AL133" i="30"/>
  <c r="AL125" i="30"/>
  <c r="AL117" i="30"/>
  <c r="AL109" i="30"/>
  <c r="AL101" i="30"/>
  <c r="AL93" i="30"/>
  <c r="AL85" i="30"/>
  <c r="AL77" i="30"/>
  <c r="AL69" i="30"/>
  <c r="AL61" i="30"/>
  <c r="AL53" i="30"/>
  <c r="AL45" i="30"/>
  <c r="AL37" i="30"/>
  <c r="AL29" i="30"/>
  <c r="AL21" i="30"/>
  <c r="AL13" i="30"/>
  <c r="AL5" i="30"/>
  <c r="AL139" i="30"/>
  <c r="AL115" i="30"/>
  <c r="AL83" i="30"/>
  <c r="AL59" i="30"/>
  <c r="AL35" i="30"/>
  <c r="AL11" i="30"/>
  <c r="AL154" i="30"/>
  <c r="AL146" i="30"/>
  <c r="AL138" i="30"/>
  <c r="AL130" i="30"/>
  <c r="AL122" i="30"/>
  <c r="AL114" i="30"/>
  <c r="AL106" i="30"/>
  <c r="AL98" i="30"/>
  <c r="AL90" i="30"/>
  <c r="AL82" i="30"/>
  <c r="AL74" i="30"/>
  <c r="AL66" i="30"/>
  <c r="AL58" i="30"/>
  <c r="AL50" i="30"/>
  <c r="AL42" i="30"/>
  <c r="AL34" i="30"/>
  <c r="AL26" i="30"/>
  <c r="AL18" i="30"/>
  <c r="AL10" i="30"/>
  <c r="AL147" i="30"/>
  <c r="AL131" i="30"/>
  <c r="AL107" i="30"/>
  <c r="AL91" i="30"/>
  <c r="AL67" i="30"/>
  <c r="AL43" i="30"/>
  <c r="AL27" i="30"/>
  <c r="AL151" i="30"/>
  <c r="AL143" i="30"/>
  <c r="AL135" i="30"/>
  <c r="AL127" i="30"/>
  <c r="AL119" i="30"/>
  <c r="AL111" i="30"/>
  <c r="AL103" i="30"/>
  <c r="AL95" i="30"/>
  <c r="AL87" i="30"/>
  <c r="AL79" i="30"/>
  <c r="AL71" i="30"/>
  <c r="AL63" i="30"/>
  <c r="AL55" i="30"/>
  <c r="AL47" i="30"/>
  <c r="AL39" i="30"/>
  <c r="AL31" i="30"/>
  <c r="AL23" i="30"/>
  <c r="AL15" i="30"/>
  <c r="AL7" i="30"/>
  <c r="AL4" i="30"/>
  <c r="AL123" i="30"/>
  <c r="AL99" i="30"/>
  <c r="AL75" i="30"/>
  <c r="AL51" i="30"/>
  <c r="AL19" i="30"/>
  <c r="AL214" i="16"/>
  <c r="AL134" i="16"/>
  <c r="AL70" i="16"/>
  <c r="AL198" i="16"/>
  <c r="AL118" i="16"/>
  <c r="AL182" i="16"/>
  <c r="AL54" i="16"/>
  <c r="AL6" i="16"/>
  <c r="AL215" i="16"/>
  <c r="AL39" i="16"/>
  <c r="AL166" i="16"/>
  <c r="AL150" i="16"/>
  <c r="AL102" i="16"/>
  <c r="AL86" i="16"/>
  <c r="AL38" i="16"/>
  <c r="AL22" i="16"/>
  <c r="AL209" i="16"/>
  <c r="AL185" i="16"/>
  <c r="AL169" i="16"/>
  <c r="AL153" i="16"/>
  <c r="AL137" i="16"/>
  <c r="AL129" i="16"/>
  <c r="AL121" i="16"/>
  <c r="AL113" i="16"/>
  <c r="AL97" i="16"/>
  <c r="AL89" i="16"/>
  <c r="AL73" i="16"/>
  <c r="AL57" i="16"/>
  <c r="AL41" i="16"/>
  <c r="AL25" i="16"/>
  <c r="AL9" i="16"/>
  <c r="AL216" i="16"/>
  <c r="AL208" i="16"/>
  <c r="AL200" i="16"/>
  <c r="AL192" i="16"/>
  <c r="AL184" i="16"/>
  <c r="AL176" i="16"/>
  <c r="AL168" i="16"/>
  <c r="AL160" i="16"/>
  <c r="AL152" i="16"/>
  <c r="AL144" i="16"/>
  <c r="AL136" i="16"/>
  <c r="AL128" i="16"/>
  <c r="AL120" i="16"/>
  <c r="AL112" i="16"/>
  <c r="AL104" i="16"/>
  <c r="AL96" i="16"/>
  <c r="AL88" i="16"/>
  <c r="AL80" i="16"/>
  <c r="AL72" i="16"/>
  <c r="AL64" i="16"/>
  <c r="AL56" i="16"/>
  <c r="AL48" i="16"/>
  <c r="AL40" i="16"/>
  <c r="AL32" i="16"/>
  <c r="AL24" i="16"/>
  <c r="AL16" i="16"/>
  <c r="AL8" i="16"/>
  <c r="AL217" i="16"/>
  <c r="AL201" i="16"/>
  <c r="AL193" i="16"/>
  <c r="AL177" i="16"/>
  <c r="AL161" i="16"/>
  <c r="AL145" i="16"/>
  <c r="AL105" i="16"/>
  <c r="AL81" i="16"/>
  <c r="AL65" i="16"/>
  <c r="AL49" i="16"/>
  <c r="AL33" i="16"/>
  <c r="AL17" i="16"/>
  <c r="AL199" i="16"/>
  <c r="AL183" i="16"/>
  <c r="AL135" i="16"/>
  <c r="AL119" i="16"/>
  <c r="AL71" i="16"/>
  <c r="AL55" i="16"/>
  <c r="AL7" i="16"/>
  <c r="AG3" i="39"/>
  <c r="R418" i="61"/>
  <c r="L419" i="61"/>
  <c r="Q418" i="61"/>
  <c r="AL222" i="16"/>
  <c r="AL206" i="16"/>
  <c r="AL158" i="16"/>
  <c r="AL142" i="16"/>
  <c r="AL126" i="16"/>
  <c r="AL110" i="16"/>
  <c r="AL62" i="16"/>
  <c r="AL46" i="16"/>
  <c r="AL30" i="16"/>
  <c r="AL14" i="16"/>
  <c r="AL221" i="16"/>
  <c r="AL213" i="16"/>
  <c r="AL205" i="16"/>
  <c r="AL197" i="16"/>
  <c r="AL189" i="16"/>
  <c r="AL181" i="16"/>
  <c r="AL173" i="16"/>
  <c r="AL165" i="16"/>
  <c r="AL157" i="16"/>
  <c r="AL149" i="16"/>
  <c r="AL141" i="16"/>
  <c r="AL133" i="16"/>
  <c r="AL125" i="16"/>
  <c r="AL117" i="16"/>
  <c r="AL109" i="16"/>
  <c r="AL101" i="16"/>
  <c r="AL93" i="16"/>
  <c r="AL85" i="16"/>
  <c r="AL77" i="16"/>
  <c r="AL69" i="16"/>
  <c r="AL61" i="16"/>
  <c r="AL53" i="16"/>
  <c r="AL45" i="16"/>
  <c r="AL37" i="16"/>
  <c r="AL29" i="16"/>
  <c r="AL21" i="16"/>
  <c r="AL13" i="16"/>
  <c r="AL5" i="16"/>
  <c r="AL190" i="16"/>
  <c r="AL174" i="16"/>
  <c r="AL94" i="16"/>
  <c r="AL78" i="16"/>
  <c r="AL220" i="16"/>
  <c r="AL212" i="16"/>
  <c r="AL204" i="16"/>
  <c r="AL196" i="16"/>
  <c r="AL188" i="16"/>
  <c r="AL180" i="16"/>
  <c r="AL172" i="16"/>
  <c r="AL164" i="16"/>
  <c r="AL156" i="16"/>
  <c r="AL148" i="16"/>
  <c r="AL140" i="16"/>
  <c r="AL132" i="16"/>
  <c r="AL124" i="16"/>
  <c r="AL116" i="16"/>
  <c r="AL108" i="16"/>
  <c r="AL100" i="16"/>
  <c r="AL92" i="16"/>
  <c r="AL84" i="16"/>
  <c r="AL76" i="16"/>
  <c r="AL68" i="16"/>
  <c r="AL60" i="16"/>
  <c r="AL52" i="16"/>
  <c r="AL44" i="16"/>
  <c r="AL36" i="16"/>
  <c r="AL28" i="16"/>
  <c r="AL20" i="16"/>
  <c r="AL12" i="16"/>
  <c r="AL207" i="16"/>
  <c r="AL191" i="16"/>
  <c r="AL175" i="16"/>
  <c r="AL159" i="16"/>
  <c r="AL143" i="16"/>
  <c r="AL127" i="16"/>
  <c r="AL111" i="16"/>
  <c r="AL95" i="16"/>
  <c r="AL79" i="16"/>
  <c r="AL63" i="16"/>
  <c r="AL47" i="16"/>
  <c r="AL31" i="16"/>
  <c r="AL15" i="16"/>
  <c r="AJ3" i="30"/>
  <c r="AE3" i="34"/>
  <c r="AE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J3" i="16" l="1"/>
  <c r="AI3" i="34"/>
  <c r="K61" i="6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C16" i="83" s="1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K29" i="19" l="1"/>
  <c r="AK5" i="19"/>
  <c r="AK63" i="19"/>
  <c r="AK54" i="19"/>
  <c r="AK22" i="19"/>
  <c r="AK6" i="19"/>
  <c r="AK66" i="19"/>
  <c r="AK57" i="19"/>
  <c r="AK49" i="19"/>
  <c r="AK41" i="19"/>
  <c r="AK33" i="19"/>
  <c r="AK25" i="19"/>
  <c r="AK17" i="19"/>
  <c r="AK9" i="19"/>
  <c r="AK32" i="19"/>
  <c r="AK24" i="19"/>
  <c r="AK8" i="19"/>
  <c r="AK69" i="19"/>
  <c r="AK61" i="19"/>
  <c r="AK36" i="19"/>
  <c r="AK20" i="19"/>
  <c r="AK12" i="19"/>
  <c r="AK64" i="19"/>
  <c r="AK47" i="19"/>
  <c r="AK7" i="19"/>
  <c r="AK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K56" i="19"/>
  <c r="AK55" i="19"/>
  <c r="AK48" i="19"/>
  <c r="AK16" i="19"/>
  <c r="AK23" i="19"/>
  <c r="AK15" i="19"/>
  <c r="L31" i="61"/>
  <c r="L41" i="61"/>
  <c r="L30" i="61"/>
  <c r="AK68" i="19"/>
  <c r="AK60" i="19"/>
  <c r="AK51" i="19"/>
  <c r="AK43" i="19"/>
  <c r="AK19" i="19"/>
  <c r="AK11" i="19"/>
  <c r="AK39" i="19"/>
  <c r="L27" i="61"/>
  <c r="AK40" i="19"/>
  <c r="AK67" i="19"/>
  <c r="AK58" i="19"/>
  <c r="AK50" i="19"/>
  <c r="AK42" i="19"/>
  <c r="AK34" i="19"/>
  <c r="AK26" i="19"/>
  <c r="AK18" i="19"/>
  <c r="AK10" i="19"/>
  <c r="AK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K71" i="19"/>
  <c r="AK46" i="19"/>
  <c r="AK38" i="19"/>
  <c r="AK30" i="19"/>
  <c r="AK14" i="19"/>
  <c r="L14" i="61"/>
  <c r="AK70" i="19"/>
  <c r="AK62" i="19"/>
  <c r="AK53" i="19"/>
  <c r="AK45" i="19"/>
  <c r="AK37" i="19"/>
  <c r="AK21" i="19"/>
  <c r="AK13" i="19"/>
  <c r="L13" i="61"/>
  <c r="M18" i="61"/>
  <c r="L64" i="61"/>
  <c r="L8" i="61"/>
  <c r="L15" i="61"/>
  <c r="AK52" i="19"/>
  <c r="AK44" i="19"/>
  <c r="AK28" i="19"/>
  <c r="L51" i="61"/>
  <c r="L63" i="61"/>
  <c r="AK27" i="19"/>
  <c r="AK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O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J7" i="32"/>
  <c r="AJ8" i="32"/>
  <c r="AJ9" i="32"/>
  <c r="AJ10" i="32"/>
  <c r="AJ15" i="32"/>
  <c r="AJ16" i="32"/>
  <c r="AJ17" i="32"/>
  <c r="AJ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J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J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J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J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J160" i="32"/>
  <c r="L852" i="61"/>
  <c r="L853" i="61"/>
  <c r="L854" i="61"/>
  <c r="L858" i="61"/>
  <c r="L859" i="61"/>
  <c r="L860" i="61"/>
  <c r="L861" i="61"/>
  <c r="AJ169" i="32"/>
  <c r="L865" i="61"/>
  <c r="L866" i="61"/>
  <c r="L867" i="61"/>
  <c r="L868" i="61"/>
  <c r="L869" i="61"/>
  <c r="AJ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J5" i="34"/>
  <c r="AJ7" i="34"/>
  <c r="AJ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J29" i="34"/>
  <c r="L613" i="61"/>
  <c r="L614" i="61"/>
  <c r="L615" i="61"/>
  <c r="L616" i="61"/>
  <c r="L617" i="61"/>
  <c r="L618" i="61"/>
  <c r="L619" i="61"/>
  <c r="L620" i="61"/>
  <c r="L621" i="61"/>
  <c r="AJ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J54" i="34"/>
  <c r="L642" i="61"/>
  <c r="L643" i="61"/>
  <c r="L644" i="61"/>
  <c r="L645" i="61"/>
  <c r="L646" i="61"/>
  <c r="AJ60" i="34"/>
  <c r="L650" i="61"/>
  <c r="L651" i="61"/>
  <c r="L652" i="61"/>
  <c r="L653" i="61"/>
  <c r="L657" i="61"/>
  <c r="L658" i="61"/>
  <c r="AJ68" i="34"/>
  <c r="L662" i="61"/>
  <c r="L663" i="61"/>
  <c r="L664" i="61"/>
  <c r="L665" i="61"/>
  <c r="L666" i="61"/>
  <c r="L667" i="61"/>
  <c r="AJ75" i="34"/>
  <c r="L671" i="61"/>
  <c r="L672" i="61"/>
  <c r="L673" i="61"/>
  <c r="L674" i="61"/>
  <c r="L675" i="61"/>
  <c r="L679" i="61"/>
  <c r="L680" i="61"/>
  <c r="L682" i="61"/>
  <c r="AJ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L49" i="39"/>
  <c r="AL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L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J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O64" i="30"/>
  <c r="K1057" i="61"/>
  <c r="K973" i="61"/>
  <c r="K937" i="61"/>
  <c r="K901" i="61"/>
  <c r="K1047" i="61"/>
  <c r="K1019" i="61"/>
  <c r="K1001" i="61"/>
  <c r="K965" i="61"/>
  <c r="K927" i="61"/>
  <c r="AO146" i="30"/>
  <c r="AJ178" i="32"/>
  <c r="K867" i="61"/>
  <c r="K817" i="61"/>
  <c r="AJ182" i="32"/>
  <c r="AJ78" i="32"/>
  <c r="AJ46" i="32"/>
  <c r="AJ22" i="32"/>
  <c r="AJ14" i="32"/>
  <c r="AJ6" i="32"/>
  <c r="AJ146" i="32"/>
  <c r="AJ186" i="32"/>
  <c r="AJ106" i="32"/>
  <c r="AJ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J58" i="32"/>
  <c r="AJ170" i="32"/>
  <c r="AJ82" i="32"/>
  <c r="AJ154" i="32"/>
  <c r="AJ74" i="32"/>
  <c r="K887" i="61"/>
  <c r="K827" i="61"/>
  <c r="K799" i="61"/>
  <c r="K779" i="61"/>
  <c r="K759" i="61"/>
  <c r="K739" i="61"/>
  <c r="K693" i="61"/>
  <c r="AJ156" i="32"/>
  <c r="AJ20" i="32"/>
  <c r="K886" i="61"/>
  <c r="K866" i="61"/>
  <c r="K842" i="61"/>
  <c r="K826" i="61"/>
  <c r="K806" i="61"/>
  <c r="K786" i="61"/>
  <c r="K758" i="61"/>
  <c r="K738" i="61"/>
  <c r="K718" i="61"/>
  <c r="K700" i="61"/>
  <c r="AJ91" i="32"/>
  <c r="AJ11" i="32"/>
  <c r="AJ138" i="32"/>
  <c r="AJ4" i="32"/>
  <c r="AJ122" i="32"/>
  <c r="AJ42" i="32"/>
  <c r="K877" i="61"/>
  <c r="K807" i="61"/>
  <c r="K787" i="61"/>
  <c r="K771" i="61"/>
  <c r="K749" i="61"/>
  <c r="K731" i="61"/>
  <c r="K709" i="61"/>
  <c r="K701" i="61"/>
  <c r="AJ164" i="32"/>
  <c r="AJ52" i="32"/>
  <c r="AJ12" i="32"/>
  <c r="K876" i="61"/>
  <c r="K854" i="61"/>
  <c r="K834" i="61"/>
  <c r="K816" i="61"/>
  <c r="K778" i="61"/>
  <c r="K748" i="61"/>
  <c r="K730" i="61"/>
  <c r="K708" i="61"/>
  <c r="K692" i="61"/>
  <c r="AJ115" i="32"/>
  <c r="AJ19" i="32"/>
  <c r="AJ50" i="32"/>
  <c r="AJ114" i="32"/>
  <c r="AJ26" i="32"/>
  <c r="AJ6" i="34"/>
  <c r="AJ12" i="34"/>
  <c r="AJ35" i="34"/>
  <c r="AJ10" i="34"/>
  <c r="AJ4" i="34"/>
  <c r="AJ81" i="34"/>
  <c r="AJ65" i="34"/>
  <c r="AJ9" i="34"/>
  <c r="K614" i="61"/>
  <c r="K604" i="61"/>
  <c r="K596" i="61"/>
  <c r="AJ67" i="34"/>
  <c r="AJ27" i="34"/>
  <c r="AJ83" i="34"/>
  <c r="K666" i="61"/>
  <c r="K644" i="61"/>
  <c r="K634" i="61"/>
  <c r="K626" i="61"/>
  <c r="K616" i="61"/>
  <c r="K606" i="61"/>
  <c r="K598" i="61"/>
  <c r="AJ8" i="34"/>
  <c r="AJ51" i="34"/>
  <c r="AJ19" i="34"/>
  <c r="AJ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J43" i="34"/>
  <c r="AL26" i="39"/>
  <c r="AL89" i="39"/>
  <c r="K543" i="61"/>
  <c r="K467" i="61"/>
  <c r="AL73" i="39"/>
  <c r="AL9" i="39"/>
  <c r="AL90" i="39"/>
  <c r="AL112" i="39"/>
  <c r="AL25" i="39"/>
  <c r="K554" i="61"/>
  <c r="K536" i="61"/>
  <c r="K486" i="61"/>
  <c r="K476" i="61"/>
  <c r="K458" i="61"/>
  <c r="AL130" i="39"/>
  <c r="AL66" i="39"/>
  <c r="AL129" i="39"/>
  <c r="AL121" i="39"/>
  <c r="AL57" i="39"/>
  <c r="AL114" i="39"/>
  <c r="AL50" i="39"/>
  <c r="AL72" i="39"/>
  <c r="AL8" i="39"/>
  <c r="K588" i="61"/>
  <c r="K568" i="61"/>
  <c r="K546" i="61"/>
  <c r="K528" i="61"/>
  <c r="K498" i="61"/>
  <c r="K460" i="61"/>
  <c r="K442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6" i="61"/>
  <c r="K518" i="61"/>
  <c r="K488" i="61"/>
  <c r="K450" i="61"/>
  <c r="AL118" i="39"/>
  <c r="AL70" i="39"/>
  <c r="K587" i="61"/>
  <c r="K577" i="61"/>
  <c r="K555" i="61"/>
  <c r="K537" i="61"/>
  <c r="K517" i="61"/>
  <c r="K497" i="61"/>
  <c r="K477" i="61"/>
  <c r="K459" i="61"/>
  <c r="K441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8" i="61"/>
  <c r="K538" i="61"/>
  <c r="K508" i="61"/>
  <c r="K470" i="61"/>
  <c r="AL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L107" i="39"/>
  <c r="AL122" i="39"/>
  <c r="AL104" i="39"/>
  <c r="AL81" i="39"/>
  <c r="AL58" i="39"/>
  <c r="AL40" i="39"/>
  <c r="AL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O29" i="30"/>
  <c r="AO128" i="30"/>
  <c r="AO82" i="30"/>
  <c r="K1052" i="61"/>
  <c r="K1034" i="61"/>
  <c r="K1016" i="61"/>
  <c r="K998" i="61"/>
  <c r="K980" i="61"/>
  <c r="K962" i="61"/>
  <c r="AO89" i="30"/>
  <c r="AO18" i="30"/>
  <c r="K1051" i="61"/>
  <c r="K1033" i="61"/>
  <c r="K1015" i="61"/>
  <c r="K997" i="61"/>
  <c r="K979" i="61"/>
  <c r="K951" i="61"/>
  <c r="K941" i="61"/>
  <c r="K933" i="61"/>
  <c r="K923" i="61"/>
  <c r="K905" i="61"/>
  <c r="AO145" i="30"/>
  <c r="AO122" i="30"/>
  <c r="AO104" i="30"/>
  <c r="AO81" i="30"/>
  <c r="AO58" i="30"/>
  <c r="AO40" i="30"/>
  <c r="AO17" i="30"/>
  <c r="K952" i="61"/>
  <c r="K942" i="61"/>
  <c r="K934" i="61"/>
  <c r="K924" i="61"/>
  <c r="K914" i="61"/>
  <c r="K906" i="61"/>
  <c r="K898" i="61"/>
  <c r="AO151" i="30"/>
  <c r="AO135" i="30"/>
  <c r="AO79" i="30"/>
  <c r="AO55" i="30"/>
  <c r="AO144" i="30"/>
  <c r="AO121" i="30"/>
  <c r="AO98" i="30"/>
  <c r="AO80" i="30"/>
  <c r="AO57" i="30"/>
  <c r="AO34" i="30"/>
  <c r="AO16" i="30"/>
  <c r="AO105" i="30"/>
  <c r="AO41" i="30"/>
  <c r="AO138" i="30"/>
  <c r="AO120" i="30"/>
  <c r="AO97" i="30"/>
  <c r="AO56" i="30"/>
  <c r="AO33" i="30"/>
  <c r="AO10" i="30"/>
  <c r="AO137" i="30"/>
  <c r="AO114" i="30"/>
  <c r="AO96" i="30"/>
  <c r="AO73" i="30"/>
  <c r="AO50" i="30"/>
  <c r="AO32" i="30"/>
  <c r="AO9" i="30"/>
  <c r="AO74" i="30"/>
  <c r="AO126" i="30"/>
  <c r="AO38" i="30"/>
  <c r="AO154" i="30"/>
  <c r="AO136" i="30"/>
  <c r="AO113" i="30"/>
  <c r="AO90" i="30"/>
  <c r="AO72" i="30"/>
  <c r="AO49" i="30"/>
  <c r="AO26" i="30"/>
  <c r="AO8" i="30"/>
  <c r="AO153" i="30"/>
  <c r="AO130" i="30"/>
  <c r="AO112" i="30"/>
  <c r="AO66" i="30"/>
  <c r="AO48" i="30"/>
  <c r="AO25" i="30"/>
  <c r="AO152" i="30"/>
  <c r="AO129" i="30"/>
  <c r="AO106" i="30"/>
  <c r="AO88" i="30"/>
  <c r="AO65" i="30"/>
  <c r="AO42" i="30"/>
  <c r="AO24" i="30"/>
  <c r="R1059" i="61"/>
  <c r="Q1059" i="61"/>
  <c r="AO143" i="30"/>
  <c r="AO127" i="30"/>
  <c r="AO119" i="30"/>
  <c r="AO111" i="30"/>
  <c r="AO103" i="30"/>
  <c r="AO95" i="30"/>
  <c r="AO87" i="30"/>
  <c r="AO71" i="30"/>
  <c r="AO63" i="30"/>
  <c r="AO47" i="30"/>
  <c r="AO39" i="30"/>
  <c r="AO31" i="30"/>
  <c r="AO23" i="30"/>
  <c r="AO15" i="30"/>
  <c r="AO7" i="30"/>
  <c r="AO150" i="30"/>
  <c r="AO142" i="30"/>
  <c r="AO134" i="30"/>
  <c r="AO118" i="30"/>
  <c r="AO110" i="30"/>
  <c r="AO102" i="30"/>
  <c r="AO94" i="30"/>
  <c r="AO86" i="30"/>
  <c r="AO78" i="30"/>
  <c r="AO70" i="30"/>
  <c r="AO62" i="30"/>
  <c r="AO54" i="30"/>
  <c r="AO46" i="30"/>
  <c r="AO30" i="30"/>
  <c r="AO22" i="30"/>
  <c r="AO14" i="30"/>
  <c r="AO6" i="30"/>
  <c r="AO149" i="30"/>
  <c r="AO133" i="30"/>
  <c r="AO117" i="30"/>
  <c r="AO101" i="30"/>
  <c r="AO85" i="30"/>
  <c r="AO69" i="30"/>
  <c r="AO37" i="30"/>
  <c r="AO148" i="30"/>
  <c r="AO140" i="30"/>
  <c r="AO132" i="30"/>
  <c r="AO124" i="30"/>
  <c r="AO116" i="30"/>
  <c r="AO100" i="30"/>
  <c r="AO92" i="30"/>
  <c r="AO84" i="30"/>
  <c r="AO76" i="30"/>
  <c r="AO68" i="30"/>
  <c r="AO60" i="30"/>
  <c r="AO52" i="30"/>
  <c r="AO44" i="30"/>
  <c r="AO36" i="30"/>
  <c r="AO28" i="30"/>
  <c r="AO20" i="30"/>
  <c r="AO12" i="30"/>
  <c r="AO141" i="30"/>
  <c r="AO125" i="30"/>
  <c r="AO109" i="30"/>
  <c r="AO93" i="30"/>
  <c r="AO77" i="30"/>
  <c r="AO61" i="30"/>
  <c r="AO53" i="30"/>
  <c r="AO45" i="30"/>
  <c r="AO21" i="30"/>
  <c r="AO13" i="30"/>
  <c r="AO5" i="30"/>
  <c r="K957" i="61"/>
  <c r="AO147" i="30"/>
  <c r="AO139" i="30"/>
  <c r="AO131" i="30"/>
  <c r="AO123" i="30"/>
  <c r="AO115" i="30"/>
  <c r="AO107" i="30"/>
  <c r="AO99" i="30"/>
  <c r="AO91" i="30"/>
  <c r="AO83" i="30"/>
  <c r="AO75" i="30"/>
  <c r="AO67" i="30"/>
  <c r="AO59" i="30"/>
  <c r="AO51" i="30"/>
  <c r="AO43" i="30"/>
  <c r="AO35" i="30"/>
  <c r="AO27" i="30"/>
  <c r="AO19" i="30"/>
  <c r="AO11" i="30"/>
  <c r="AJ129" i="32"/>
  <c r="AJ33" i="32"/>
  <c r="AJ185" i="32"/>
  <c r="AJ25" i="32"/>
  <c r="AE3" i="32"/>
  <c r="AJ125" i="32"/>
  <c r="AJ109" i="32"/>
  <c r="AJ21" i="32"/>
  <c r="AJ13" i="32"/>
  <c r="AJ5" i="32"/>
  <c r="AJ177" i="32"/>
  <c r="AJ145" i="32"/>
  <c r="AJ113" i="32"/>
  <c r="AJ81" i="32"/>
  <c r="AJ49" i="32"/>
  <c r="AJ97" i="32"/>
  <c r="AJ153" i="32"/>
  <c r="AJ137" i="32"/>
  <c r="AJ105" i="32"/>
  <c r="AJ73" i="32"/>
  <c r="AJ41" i="32"/>
  <c r="AJ161" i="32"/>
  <c r="AJ65" i="32"/>
  <c r="AJ121" i="32"/>
  <c r="AJ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J162" i="32"/>
  <c r="AJ130" i="32"/>
  <c r="AJ98" i="32"/>
  <c r="AJ66" i="32"/>
  <c r="AJ34" i="32"/>
  <c r="AJ176" i="32"/>
  <c r="AJ152" i="32"/>
  <c r="AJ128" i="32"/>
  <c r="AJ104" i="32"/>
  <c r="AJ88" i="32"/>
  <c r="AJ64" i="32"/>
  <c r="AJ48" i="32"/>
  <c r="AJ40" i="32"/>
  <c r="AJ32" i="32"/>
  <c r="AJ183" i="32"/>
  <c r="AJ167" i="32"/>
  <c r="AJ159" i="32"/>
  <c r="AJ151" i="32"/>
  <c r="AJ143" i="32"/>
  <c r="AJ135" i="32"/>
  <c r="AJ127" i="32"/>
  <c r="AJ119" i="32"/>
  <c r="AJ111" i="32"/>
  <c r="AJ103" i="32"/>
  <c r="AJ95" i="32"/>
  <c r="AJ79" i="32"/>
  <c r="AJ63" i="32"/>
  <c r="AJ55" i="32"/>
  <c r="AJ47" i="32"/>
  <c r="AJ39" i="32"/>
  <c r="AJ31" i="32"/>
  <c r="AJ23" i="32"/>
  <c r="AJ174" i="32"/>
  <c r="AJ166" i="32"/>
  <c r="AJ158" i="32"/>
  <c r="AJ150" i="32"/>
  <c r="AJ142" i="32"/>
  <c r="AJ134" i="32"/>
  <c r="AJ126" i="32"/>
  <c r="AJ118" i="32"/>
  <c r="AJ110" i="32"/>
  <c r="AJ102" i="32"/>
  <c r="AJ94" i="32"/>
  <c r="AJ86" i="32"/>
  <c r="AJ70" i="32"/>
  <c r="AJ62" i="32"/>
  <c r="AJ54" i="32"/>
  <c r="AJ38" i="32"/>
  <c r="AJ30" i="32"/>
  <c r="AJ168" i="32"/>
  <c r="AJ144" i="32"/>
  <c r="AJ120" i="32"/>
  <c r="AJ96" i="32"/>
  <c r="AJ72" i="32"/>
  <c r="AJ181" i="32"/>
  <c r="AJ165" i="32"/>
  <c r="AJ141" i="32"/>
  <c r="AJ93" i="32"/>
  <c r="AJ77" i="32"/>
  <c r="AJ61" i="32"/>
  <c r="AJ45" i="32"/>
  <c r="AJ188" i="32"/>
  <c r="AJ180" i="32"/>
  <c r="AJ172" i="32"/>
  <c r="AJ148" i="32"/>
  <c r="AJ140" i="32"/>
  <c r="AJ132" i="32"/>
  <c r="AJ124" i="32"/>
  <c r="AJ116" i="32"/>
  <c r="AJ108" i="32"/>
  <c r="AJ100" i="32"/>
  <c r="AJ92" i="32"/>
  <c r="AJ84" i="32"/>
  <c r="AJ76" i="32"/>
  <c r="AJ68" i="32"/>
  <c r="AJ60" i="32"/>
  <c r="AJ44" i="32"/>
  <c r="AJ36" i="32"/>
  <c r="AJ28" i="32"/>
  <c r="AJ184" i="32"/>
  <c r="AJ112" i="32"/>
  <c r="AJ80" i="32"/>
  <c r="AJ56" i="32"/>
  <c r="AJ24" i="32"/>
  <c r="AJ189" i="32"/>
  <c r="AJ173" i="32"/>
  <c r="AJ157" i="32"/>
  <c r="AJ149" i="32"/>
  <c r="AJ133" i="32"/>
  <c r="AJ117" i="32"/>
  <c r="AJ101" i="32"/>
  <c r="AJ85" i="32"/>
  <c r="AJ69" i="32"/>
  <c r="AJ53" i="32"/>
  <c r="AJ37" i="32"/>
  <c r="AJ29" i="32"/>
  <c r="AJ187" i="32"/>
  <c r="AJ179" i="32"/>
  <c r="AJ171" i="32"/>
  <c r="AJ163" i="32"/>
  <c r="AJ155" i="32"/>
  <c r="AJ147" i="32"/>
  <c r="AJ139" i="32"/>
  <c r="AJ131" i="32"/>
  <c r="AJ123" i="32"/>
  <c r="AJ107" i="32"/>
  <c r="AJ99" i="32"/>
  <c r="AJ83" i="32"/>
  <c r="AJ75" i="32"/>
  <c r="AJ67" i="32"/>
  <c r="AJ59" i="32"/>
  <c r="AJ51" i="32"/>
  <c r="AJ43" i="32"/>
  <c r="AJ35" i="32"/>
  <c r="AJ27" i="32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68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85" i="34"/>
  <c r="AJ76" i="34"/>
  <c r="AJ52" i="34"/>
  <c r="AJ44" i="34"/>
  <c r="AJ36" i="34"/>
  <c r="AJ28" i="34"/>
  <c r="AJ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H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G3" i="15"/>
  <c r="J6" i="61"/>
  <c r="J20" i="61" s="1"/>
  <c r="K6" i="61"/>
  <c r="K20" i="61" s="1"/>
  <c r="AI3" i="39" l="1"/>
  <c r="AK3" i="19"/>
  <c r="AI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O4" i="30"/>
  <c r="J82" i="61" l="1"/>
  <c r="AL4" i="39"/>
  <c r="M422" i="61" l="1"/>
  <c r="M423" i="61"/>
  <c r="M424" i="61"/>
  <c r="M425" i="61"/>
  <c r="AO10" i="16"/>
  <c r="AO49" i="16"/>
  <c r="AO77" i="16"/>
  <c r="AO208" i="16"/>
  <c r="L423" i="61"/>
  <c r="L425" i="61"/>
  <c r="AO217" i="16"/>
  <c r="AO221" i="16"/>
  <c r="AO12" i="16"/>
  <c r="AO16" i="16"/>
  <c r="AO20" i="16"/>
  <c r="AO24" i="16"/>
  <c r="AO28" i="16"/>
  <c r="AO32" i="16"/>
  <c r="AO36" i="16"/>
  <c r="AO40" i="16"/>
  <c r="AO44" i="16"/>
  <c r="AO48" i="16"/>
  <c r="AO52" i="16"/>
  <c r="AO56" i="16"/>
  <c r="AO60" i="16"/>
  <c r="AO64" i="16"/>
  <c r="AO68" i="16"/>
  <c r="AO72" i="16"/>
  <c r="AO76" i="16"/>
  <c r="AO80" i="16"/>
  <c r="AO84" i="16"/>
  <c r="AO88" i="16"/>
  <c r="AO92" i="16"/>
  <c r="AO96" i="16"/>
  <c r="AO100" i="16"/>
  <c r="AO104" i="16"/>
  <c r="AO108" i="16"/>
  <c r="AO112" i="16"/>
  <c r="AO116" i="16"/>
  <c r="AO120" i="16"/>
  <c r="AO124" i="16"/>
  <c r="AO128" i="16"/>
  <c r="AO132" i="16"/>
  <c r="AO136" i="16"/>
  <c r="AO140" i="16"/>
  <c r="AO144" i="16"/>
  <c r="AO148" i="16"/>
  <c r="AO152" i="16"/>
  <c r="AO156" i="16"/>
  <c r="AO160" i="16"/>
  <c r="AO164" i="16"/>
  <c r="AO168" i="16"/>
  <c r="AO172" i="16"/>
  <c r="AO176" i="16"/>
  <c r="AO180" i="16"/>
  <c r="AO188" i="16"/>
  <c r="AO196" i="16"/>
  <c r="AO204" i="16"/>
  <c r="AO212" i="16"/>
  <c r="AI11" i="15"/>
  <c r="AI27" i="15"/>
  <c r="AI43" i="15"/>
  <c r="AI59" i="15"/>
  <c r="AI75" i="15"/>
  <c r="AI24" i="15"/>
  <c r="AI36" i="15"/>
  <c r="AI50" i="15"/>
  <c r="AI67" i="15"/>
  <c r="AI80" i="15"/>
  <c r="AO220" i="16" l="1"/>
  <c r="K423" i="61"/>
  <c r="AO192" i="16"/>
  <c r="AO216" i="16"/>
  <c r="AO200" i="16"/>
  <c r="AO184" i="16"/>
  <c r="AO7" i="16"/>
  <c r="AO9" i="16"/>
  <c r="AO5" i="16"/>
  <c r="AO209" i="16"/>
  <c r="AO4" i="16"/>
  <c r="AO6" i="16"/>
  <c r="AO177" i="16"/>
  <c r="AO199" i="16"/>
  <c r="AO195" i="16"/>
  <c r="AO179" i="16"/>
  <c r="AO167" i="16"/>
  <c r="AO147" i="16"/>
  <c r="K422" i="61"/>
  <c r="AO113" i="16"/>
  <c r="K425" i="61"/>
  <c r="AO81" i="16"/>
  <c r="AO145" i="16"/>
  <c r="AO17" i="16"/>
  <c r="K424" i="61"/>
  <c r="AI71" i="15"/>
  <c r="AI55" i="15"/>
  <c r="AI39" i="15"/>
  <c r="AI23" i="15"/>
  <c r="AI7" i="15"/>
  <c r="AI83" i="15"/>
  <c r="AI51" i="15"/>
  <c r="AI35" i="15"/>
  <c r="AI19" i="15"/>
  <c r="AI79" i="15"/>
  <c r="AI63" i="15"/>
  <c r="AI47" i="15"/>
  <c r="AI31" i="15"/>
  <c r="AI15" i="15"/>
  <c r="AO197" i="16"/>
  <c r="AO173" i="16"/>
  <c r="AO165" i="16"/>
  <c r="AO149" i="16"/>
  <c r="AO61" i="16"/>
  <c r="AO53" i="16"/>
  <c r="AO37" i="16"/>
  <c r="AO21" i="16"/>
  <c r="AO13" i="16"/>
  <c r="AO8" i="16"/>
  <c r="AO185" i="16"/>
  <c r="AO153" i="16"/>
  <c r="AO121" i="16"/>
  <c r="AO89" i="16"/>
  <c r="AO57" i="16"/>
  <c r="AO25" i="16"/>
  <c r="L422" i="61"/>
  <c r="AO213" i="16"/>
  <c r="AO205" i="16"/>
  <c r="AO189" i="16"/>
  <c r="AO181" i="16"/>
  <c r="AO157" i="16"/>
  <c r="AO141" i="16"/>
  <c r="AO133" i="16"/>
  <c r="AO125" i="16"/>
  <c r="AO117" i="16"/>
  <c r="AO109" i="16"/>
  <c r="AO101" i="16"/>
  <c r="AO93" i="16"/>
  <c r="AO85" i="16"/>
  <c r="AO69" i="16"/>
  <c r="AO45" i="16"/>
  <c r="AO29" i="16"/>
  <c r="AO193" i="16"/>
  <c r="AO161" i="16"/>
  <c r="AO129" i="16"/>
  <c r="AO97" i="16"/>
  <c r="AO65" i="16"/>
  <c r="AO33" i="16"/>
  <c r="AO201" i="16"/>
  <c r="AO169" i="16"/>
  <c r="AO137" i="16"/>
  <c r="AO105" i="16"/>
  <c r="AO73" i="16"/>
  <c r="AO41" i="16"/>
  <c r="AO219" i="16"/>
  <c r="AO215" i="16"/>
  <c r="L424" i="61"/>
  <c r="AO211" i="16"/>
  <c r="AO207" i="16"/>
  <c r="AO203" i="16"/>
  <c r="AO191" i="16"/>
  <c r="AO187" i="16"/>
  <c r="AO183" i="16"/>
  <c r="AO175" i="16"/>
  <c r="AO171" i="16"/>
  <c r="AO163" i="16"/>
  <c r="AO159" i="16"/>
  <c r="AO155" i="16"/>
  <c r="AO151" i="16"/>
  <c r="AO143" i="16"/>
  <c r="AO139" i="16"/>
  <c r="AO135" i="16"/>
  <c r="AO131" i="16"/>
  <c r="AO127" i="16"/>
  <c r="AO123" i="16"/>
  <c r="AO119" i="16"/>
  <c r="AO115" i="16"/>
  <c r="AO111" i="16"/>
  <c r="AO107" i="16"/>
  <c r="AO103" i="16"/>
  <c r="AO99" i="16"/>
  <c r="AO95" i="16"/>
  <c r="AO91" i="16"/>
  <c r="AO87" i="16"/>
  <c r="AO83" i="16"/>
  <c r="AO79" i="16"/>
  <c r="AO75" i="16"/>
  <c r="AO71" i="16"/>
  <c r="AO67" i="16"/>
  <c r="AO63" i="16"/>
  <c r="AO59" i="16"/>
  <c r="AO55" i="16"/>
  <c r="AO51" i="16"/>
  <c r="AO47" i="16"/>
  <c r="AO43" i="16"/>
  <c r="AO39" i="16"/>
  <c r="AO35" i="16"/>
  <c r="AO31" i="16"/>
  <c r="AO27" i="16"/>
  <c r="AO23" i="16"/>
  <c r="AO19" i="16"/>
  <c r="AO15" i="16"/>
  <c r="AO11" i="16"/>
  <c r="AI86" i="15"/>
  <c r="AI82" i="15"/>
  <c r="AI78" i="15"/>
  <c r="AI74" i="15"/>
  <c r="AI70" i="15"/>
  <c r="AI66" i="15"/>
  <c r="AI62" i="15"/>
  <c r="AI58" i="15"/>
  <c r="AI54" i="15"/>
  <c r="AI46" i="15"/>
  <c r="AI42" i="15"/>
  <c r="AI38" i="15"/>
  <c r="AI34" i="15"/>
  <c r="AI30" i="15"/>
  <c r="AI26" i="15"/>
  <c r="AI22" i="15"/>
  <c r="AI18" i="15"/>
  <c r="AI14" i="15"/>
  <c r="AI10" i="15"/>
  <c r="AI6" i="15"/>
  <c r="AI85" i="15"/>
  <c r="AI81" i="15"/>
  <c r="AI77" i="15"/>
  <c r="AI73" i="15"/>
  <c r="AI69" i="15"/>
  <c r="AI65" i="15"/>
  <c r="AI61" i="15"/>
  <c r="AI57" i="15"/>
  <c r="AI53" i="15"/>
  <c r="AI49" i="15"/>
  <c r="AI45" i="15"/>
  <c r="AI41" i="15"/>
  <c r="AI37" i="15"/>
  <c r="AI33" i="15"/>
  <c r="AI29" i="15"/>
  <c r="AI25" i="15"/>
  <c r="AI21" i="15"/>
  <c r="AI17" i="15"/>
  <c r="AI13" i="15"/>
  <c r="AI9" i="15"/>
  <c r="AI5" i="15"/>
  <c r="AI84" i="15"/>
  <c r="AI76" i="15"/>
  <c r="AI72" i="15"/>
  <c r="AI68" i="15"/>
  <c r="AI64" i="15"/>
  <c r="AI60" i="15"/>
  <c r="AI56" i="15"/>
  <c r="AI52" i="15"/>
  <c r="AI48" i="15"/>
  <c r="AI44" i="15"/>
  <c r="AI40" i="15"/>
  <c r="AI32" i="15"/>
  <c r="AI28" i="15"/>
  <c r="AI20" i="15"/>
  <c r="AI16" i="15"/>
  <c r="AI12" i="15"/>
  <c r="AI8" i="15"/>
  <c r="AO222" i="16"/>
  <c r="AO218" i="16"/>
  <c r="AO214" i="16"/>
  <c r="AO210" i="16"/>
  <c r="AO206" i="16"/>
  <c r="AO202" i="16"/>
  <c r="AO198" i="16"/>
  <c r="AO194" i="16"/>
  <c r="AO190" i="16"/>
  <c r="AO186" i="16"/>
  <c r="AO182" i="16"/>
  <c r="AO178" i="16"/>
  <c r="AO174" i="16"/>
  <c r="AO170" i="16"/>
  <c r="AO166" i="16"/>
  <c r="AO162" i="16"/>
  <c r="AO158" i="16"/>
  <c r="AO154" i="16"/>
  <c r="AO150" i="16"/>
  <c r="AO146" i="16"/>
  <c r="AO142" i="16"/>
  <c r="AO138" i="16"/>
  <c r="AO134" i="16"/>
  <c r="AO130" i="16"/>
  <c r="AO126" i="16"/>
  <c r="AO122" i="16"/>
  <c r="AO118" i="16"/>
  <c r="AO114" i="16"/>
  <c r="AO110" i="16"/>
  <c r="AO106" i="16"/>
  <c r="AO102" i="16"/>
  <c r="AO98" i="16"/>
  <c r="AO94" i="16"/>
  <c r="AO90" i="16"/>
  <c r="AO86" i="16"/>
  <c r="AO82" i="16"/>
  <c r="AO78" i="16"/>
  <c r="AO74" i="16"/>
  <c r="AO70" i="16"/>
  <c r="AO66" i="16"/>
  <c r="AO62" i="16"/>
  <c r="AO58" i="16"/>
  <c r="AO54" i="16"/>
  <c r="AO50" i="16"/>
  <c r="AO46" i="16"/>
  <c r="AO42" i="16"/>
  <c r="AO38" i="16"/>
  <c r="AO34" i="16"/>
  <c r="AO30" i="16"/>
  <c r="AO26" i="16"/>
  <c r="AO22" i="16"/>
  <c r="AO18" i="16"/>
  <c r="AO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I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I3" i="32" l="1"/>
  <c r="AJ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N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K3" i="30"/>
  <c r="Q747" i="61"/>
  <c r="AH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G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O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L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F3" i="34"/>
  <c r="AH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J3" i="34"/>
  <c r="AG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L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N3" i="16"/>
  <c r="AK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H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L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O3" i="16"/>
  <c r="AM3" i="16"/>
  <c r="AH3" i="19"/>
</calcChain>
</file>

<file path=xl/sharedStrings.xml><?xml version="1.0" encoding="utf-8"?>
<sst xmlns="http://schemas.openxmlformats.org/spreadsheetml/2006/main" count="11535" uniqueCount="2323">
  <si>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</si>
  <si>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</si>
  <si>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</si>
  <si>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</si>
  <si>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</si>
  <si>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</si>
  <si>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</si>
  <si>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</si>
  <si>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</si>
  <si>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</si>
  <si>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</si>
  <si>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</si>
  <si>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</si>
  <si>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</si>
  <si>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</si>
  <si>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</si>
  <si>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</si>
  <si>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</si>
  <si>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</si>
  <si>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</si>
  <si>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</si>
  <si>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</si>
  <si>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</si>
  <si>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</si>
  <si>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</si>
  <si>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</si>
  <si>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</si>
  <si>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</si>
  <si>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</si>
  <si>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</si>
  <si>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</si>
  <si>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</si>
  <si>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</si>
  <si>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</si>
  <si>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</si>
  <si>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</si>
  <si>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</si>
  <si>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</si>
  <si>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</si>
  <si>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</si>
  <si>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</si>
  <si>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</si>
  <si>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</si>
  <si>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</si>
  <si>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</si>
  <si>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</si>
  <si>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</si>
  <si>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</si>
  <si>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</si>
  <si>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</si>
  <si>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</si>
  <si>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</si>
  <si>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</si>
  <si>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</si>
  <si>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</si>
  <si>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</si>
  <si>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</si>
  <si>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</si>
  <si>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</si>
  <si>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</si>
  <si>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</si>
  <si>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</si>
  <si>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</si>
  <si>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</si>
  <si>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</si>
  <si>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</si>
  <si>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</si>
  <si>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</si>
  <si>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</si>
  <si>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</si>
  <si>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</si>
  <si>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</si>
  <si>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</si>
  <si>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</si>
  <si>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</si>
  <si>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</si>
  <si>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</si>
  <si>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</si>
  <si>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</si>
  <si>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</si>
  <si>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</si>
  <si>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</si>
  <si>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</si>
  <si>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</si>
  <si>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</si>
  <si>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</si>
  <si>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</si>
  <si>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</si>
  <si>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</si>
  <si>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</si>
  <si>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</si>
  <si>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</si>
  <si>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</si>
  <si>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</si>
  <si>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</si>
  <si>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</si>
  <si>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</si>
  <si>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</si>
  <si>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</si>
  <si>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</si>
  <si>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</si>
  <si>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</si>
  <si>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</si>
  <si>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</si>
  <si>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</si>
  <si>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</si>
  <si>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</si>
  <si>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</si>
  <si>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</si>
  <si>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</si>
  <si>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</si>
  <si>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</si>
  <si>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</si>
  <si>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</si>
  <si>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</si>
  <si>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</si>
  <si>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</si>
  <si>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</si>
  <si>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</si>
  <si>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</si>
  <si>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</si>
  <si>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</si>
  <si>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</si>
  <si>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</si>
  <si>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</si>
  <si>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</si>
  <si>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</si>
  <si>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</si>
  <si>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</si>
  <si>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</si>
  <si>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</si>
  <si>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</si>
  <si>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</si>
  <si>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</si>
  <si>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</si>
  <si>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</si>
  <si>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</si>
  <si>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</si>
  <si>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</si>
  <si>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</si>
  <si>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</si>
  <si>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</si>
  <si>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</si>
  <si>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</si>
  <si>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</si>
  <si>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</si>
  <si>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</si>
  <si>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</si>
  <si>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</si>
  <si>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</si>
  <si>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</si>
  <si>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</si>
  <si>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</si>
  <si>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</si>
  <si>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</si>
  <si>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</si>
  <si>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</si>
  <si>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</si>
  <si>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</si>
  <si>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</si>
  <si>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</si>
  <si>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</si>
  <si>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</si>
  <si>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</si>
  <si>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</si>
  <si>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</si>
  <si>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</si>
  <si>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</si>
  <si>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</si>
  <si>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</si>
  <si>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</si>
  <si>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</si>
  <si>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</si>
  <si>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</si>
  <si>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</si>
  <si>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</si>
  <si>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</si>
  <si>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</si>
  <si>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</si>
  <si>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</si>
  <si>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</si>
  <si>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</si>
  <si>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</si>
  <si>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</si>
  <si>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</si>
  <si>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</si>
  <si>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</si>
  <si>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</si>
  <si>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</si>
  <si>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</si>
  <si>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</si>
  <si>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</si>
  <si>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</si>
  <si>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</si>
  <si>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</si>
  <si>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</si>
  <si>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</si>
  <si>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</si>
  <si>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</si>
  <si>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</si>
  <si>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</si>
  <si>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</si>
  <si>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</si>
  <si>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</si>
  <si>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</si>
  <si>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</si>
  <si>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</si>
  <si>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</si>
  <si>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</si>
  <si>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</si>
  <si>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</si>
  <si>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</si>
  <si>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</si>
  <si>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</si>
  <si>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</si>
  <si>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</si>
  <si>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</si>
  <si>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</si>
  <si>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</si>
  <si>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</si>
  <si>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</si>
  <si>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</si>
  <si>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</si>
  <si>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</si>
  <si>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</si>
  <si>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</si>
  <si>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</si>
  <si>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</si>
  <si>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</si>
  <si>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</si>
  <si>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</si>
  <si>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</si>
  <si>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</si>
  <si>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</si>
  <si>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</si>
  <si>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</si>
  <si>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</si>
  <si>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</si>
  <si>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</si>
  <si>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</si>
  <si>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</si>
  <si>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</si>
  <si>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</si>
  <si>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</si>
  <si>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</si>
  <si>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</si>
  <si>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</si>
  <si>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</si>
  <si>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</si>
  <si>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</si>
  <si>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</si>
  <si>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</si>
  <si>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</si>
  <si>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</si>
  <si>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</si>
  <si>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</si>
  <si>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</si>
  <si>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</si>
  <si>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</si>
  <si>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</si>
  <si>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</si>
  <si>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</si>
  <si>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</si>
  <si>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</si>
  <si>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</si>
  <si>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</si>
  <si>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</si>
  <si>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</si>
  <si>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</si>
  <si>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</si>
  <si>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</si>
  <si>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</si>
  <si>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</si>
  <si>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</si>
  <si>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</si>
  <si>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</si>
  <si>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</si>
  <si>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</si>
  <si>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</si>
  <si>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</si>
  <si>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</si>
  <si>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</si>
  <si>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</si>
  <si>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</si>
  <si>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</si>
  <si>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</si>
  <si>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</si>
  <si>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</si>
  <si>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</si>
  <si>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</si>
  <si>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</si>
  <si>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</si>
  <si>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</si>
  <si>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</si>
  <si>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</si>
  <si>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</si>
  <si>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</si>
  <si>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</si>
  <si>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</si>
  <si>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</si>
  <si>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</si>
  <si>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</si>
  <si>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</si>
  <si>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</si>
  <si>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</si>
  <si>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</si>
  <si>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</si>
  <si>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</si>
  <si>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</si>
  <si>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</si>
  <si>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</si>
  <si>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</si>
  <si>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</si>
  <si>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</si>
  <si>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</si>
  <si>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</si>
  <si>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</si>
  <si>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</si>
  <si>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</si>
  <si>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</si>
  <si>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</si>
  <si>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</si>
  <si>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</si>
  <si>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</si>
  <si>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</si>
  <si>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</si>
  <si>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</si>
  <si>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</si>
  <si>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</si>
  <si>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</si>
  <si>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</si>
  <si>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</si>
  <si>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</si>
  <si>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</si>
  <si>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</si>
  <si>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</si>
  <si>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</si>
  <si>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</si>
  <si>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</si>
  <si>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</si>
  <si>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</si>
  <si>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</si>
  <si>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</si>
  <si>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</si>
  <si>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</si>
  <si>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</si>
  <si>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</si>
  <si>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</si>
  <si>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</si>
  <si>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</si>
  <si>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</si>
  <si>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</si>
  <si>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</si>
  <si>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</si>
  <si>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</si>
  <si>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</si>
  <si>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</si>
  <si>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</si>
  <si>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</si>
  <si>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</si>
  <si>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</si>
  <si>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</si>
  <si>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</si>
  <si>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</si>
  <si>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</si>
  <si>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</si>
  <si>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</si>
  <si>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</si>
  <si>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</si>
  <si>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</si>
  <si>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</si>
  <si>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</si>
  <si>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</si>
  <si>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</si>
  <si>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</si>
  <si>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</si>
  <si>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</si>
  <si>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</si>
  <si>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</si>
  <si>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</si>
  <si>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</si>
  <si>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</si>
  <si>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</si>
  <si>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</si>
  <si>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</si>
  <si>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</si>
  <si>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</si>
  <si>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</si>
  <si>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</si>
  <si>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</si>
  <si>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</si>
  <si>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</si>
  <si>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</si>
  <si>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</si>
  <si>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</si>
  <si>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</si>
  <si>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</si>
  <si>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</si>
  <si>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</si>
  <si>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</si>
  <si>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</si>
  <si>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</si>
  <si>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</si>
  <si>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</si>
  <si>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</si>
  <si>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</si>
  <si>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</si>
  <si>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</si>
  <si>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</si>
  <si>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</si>
  <si>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</si>
  <si>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</si>
  <si>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</si>
  <si>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</si>
  <si>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</si>
  <si>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</si>
  <si>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</si>
  <si>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</si>
  <si>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</si>
  <si>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</si>
  <si>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</si>
  <si>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</si>
  <si>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</si>
  <si>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</si>
  <si>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</si>
  <si>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</si>
  <si>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</si>
  <si>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</si>
  <si>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</si>
  <si>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</si>
  <si>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</si>
  <si>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</si>
  <si>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</si>
  <si>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</si>
  <si>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</si>
  <si>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</si>
  <si>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</si>
  <si>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</si>
  <si>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</si>
  <si>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</si>
  <si>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</si>
  <si>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</si>
  <si>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</si>
  <si>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</si>
  <si>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</si>
  <si>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</si>
  <si>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</si>
  <si>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</si>
  <si>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</si>
  <si>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</si>
  <si>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</si>
  <si>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</si>
  <si>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</si>
  <si>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</si>
  <si>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</si>
  <si>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</si>
  <si>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</si>
  <si>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</si>
  <si>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</si>
  <si>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</si>
  <si>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</si>
  <si>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</si>
  <si>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</si>
  <si>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</si>
  <si>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</si>
  <si>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</si>
  <si>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</si>
  <si>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</si>
  <si>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</si>
  <si>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</si>
  <si>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</si>
  <si>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</si>
  <si>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</si>
  <si>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</si>
  <si>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</si>
  <si>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</si>
  <si>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</si>
  <si>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</si>
  <si>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</si>
  <si>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</si>
  <si>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</si>
  <si>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</si>
  <si>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</si>
  <si>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</si>
  <si>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</si>
  <si>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</si>
  <si>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</si>
  <si>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</si>
  <si>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</si>
  <si>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</si>
  <si>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</si>
  <si>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</si>
  <si>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</si>
  <si>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</si>
  <si>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</si>
  <si>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</si>
  <si>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</si>
  <si>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</si>
  <si>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</si>
  <si>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</si>
  <si>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</si>
  <si>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</si>
  <si>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</si>
  <si>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</si>
  <si>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</si>
  <si>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</si>
  <si>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</si>
  <si>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</si>
  <si>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</si>
  <si>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</si>
  <si>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</si>
  <si>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</si>
  <si>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</si>
  <si>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</si>
  <si>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</si>
  <si>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</si>
  <si>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</si>
  <si>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</si>
  <si>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</si>
  <si>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</si>
  <si>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</si>
  <si>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</si>
  <si>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</si>
  <si>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</si>
  <si>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</si>
  <si>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</si>
  <si>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</si>
  <si>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</si>
  <si>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</si>
  <si>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</si>
  <si>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</si>
  <si>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</si>
  <si>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</si>
  <si>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</si>
  <si>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</si>
  <si>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</si>
  <si>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</si>
  <si>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</si>
  <si>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</si>
  <si>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</si>
  <si>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</si>
  <si>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</si>
  <si>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</si>
  <si>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</si>
  <si>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</si>
  <si>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</si>
  <si>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</si>
  <si>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</si>
  <si>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</si>
  <si>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</si>
  <si>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</si>
  <si>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</si>
  <si>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</si>
  <si>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</si>
  <si>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</si>
  <si>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</si>
  <si>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</si>
  <si>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</si>
  <si>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</si>
  <si>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</si>
  <si>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</si>
  <si>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</si>
  <si>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</si>
  <si>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</si>
  <si>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</si>
  <si>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</si>
  <si>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</si>
  <si>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</si>
  <si>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</si>
  <si>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</si>
  <si>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</si>
  <si>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</si>
  <si>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</si>
  <si>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</si>
  <si>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</si>
  <si>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</si>
  <si>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</si>
  <si>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</si>
  <si>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</si>
  <si>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</si>
  <si>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</si>
  <si>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</si>
  <si>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</si>
  <si>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</si>
  <si>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</si>
  <si>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</si>
  <si>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</si>
  <si>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</si>
  <si>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</si>
  <si>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</si>
  <si>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</si>
  <si>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</si>
  <si>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</si>
  <si>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</si>
  <si>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</si>
  <si>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</si>
  <si>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</si>
  <si>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</si>
  <si>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</si>
  <si>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</si>
  <si>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</si>
  <si>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</si>
  <si>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</si>
  <si>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</si>
  <si>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</si>
  <si>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</si>
  <si>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</si>
  <si>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</si>
  <si>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</si>
  <si>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</si>
  <si>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</si>
  <si>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</si>
  <si>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</si>
  <si>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</si>
  <si>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</si>
  <si>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</si>
  <si>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</si>
  <si>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</si>
  <si>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</si>
  <si>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</si>
  <si>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</si>
  <si>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</si>
  <si>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</si>
  <si>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</si>
  <si>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</si>
  <si>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</si>
  <si>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</si>
  <si>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</si>
  <si>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</si>
  <si>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</si>
  <si>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</si>
  <si>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</si>
  <si>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</si>
  <si>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</si>
  <si>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</si>
  <si>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</si>
  <si>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</si>
  <si>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</si>
  <si>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</si>
  <si>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</si>
  <si>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</si>
  <si>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</si>
  <si>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</si>
  <si>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</si>
  <si>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</si>
  <si>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</si>
  <si>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</si>
  <si>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</si>
  <si>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</si>
  <si>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</si>
  <si>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</si>
  <si>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</si>
  <si>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</si>
  <si>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</si>
  <si>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</si>
  <si>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</si>
  <si>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</si>
  <si>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</si>
  <si>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</si>
  <si>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</si>
  <si>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</si>
  <si>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</si>
  <si>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</si>
  <si>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</si>
  <si>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</si>
  <si>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</si>
  <si>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</si>
  <si>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</si>
  <si>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</si>
  <si>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</si>
  <si>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</si>
  <si>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</si>
  <si>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</si>
  <si>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</si>
  <si>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</si>
  <si>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</si>
  <si>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</si>
  <si>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</si>
  <si>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</si>
  <si>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</si>
  <si>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</si>
  <si>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</si>
  <si>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</si>
  <si>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</si>
  <si>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</si>
  <si>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</si>
  <si>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</si>
  <si>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</si>
  <si>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</si>
  <si>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</si>
  <si>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</si>
  <si>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</si>
  <si>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</si>
  <si>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</si>
  <si>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</si>
  <si>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</si>
  <si>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</si>
  <si>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</si>
  <si>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</si>
  <si>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</si>
  <si>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</si>
  <si>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</si>
  <si>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</si>
  <si>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</si>
  <si>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</si>
  <si>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</si>
  <si>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</si>
  <si>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</si>
  <si>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</si>
  <si>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</si>
  <si>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</si>
  <si>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</si>
  <si>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</si>
  <si>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</si>
  <si>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</si>
  <si>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</si>
  <si>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</si>
  <si>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</si>
  <si>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</si>
  <si>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</si>
  <si>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</si>
  <si>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</si>
  <si>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</si>
  <si>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</si>
  <si>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</si>
  <si>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</si>
  <si>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</si>
  <si>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</si>
  <si>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</si>
  <si>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</si>
  <si>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</si>
  <si>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</si>
  <si>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</si>
  <si>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</si>
  <si>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</si>
  <si>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</si>
  <si>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</si>
  <si>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</si>
  <si>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</si>
  <si>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</si>
  <si>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</si>
  <si>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</si>
  <si>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</si>
  <si>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</si>
  <si>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</si>
  <si>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</si>
  <si>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</si>
  <si>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</si>
  <si>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</si>
  <si>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</si>
  <si>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</si>
  <si>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</si>
  <si>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</si>
  <si>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</si>
  <si>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</si>
  <si>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</si>
  <si>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</si>
  <si>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</si>
  <si>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</si>
  <si>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</si>
  <si>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</si>
  <si>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</si>
  <si>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</si>
  <si>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</si>
  <si>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</si>
  <si>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</si>
  <si>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</si>
  <si>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</si>
  <si>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</si>
  <si>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</si>
  <si>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</si>
  <si>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</si>
  <si>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</si>
  <si>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</si>
  <si>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</si>
  <si>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</si>
  <si>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</si>
  <si>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</si>
  <si>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</si>
  <si>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</si>
  <si>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</si>
  <si>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</si>
  <si>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</si>
  <si>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</si>
  <si>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</si>
  <si>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</si>
  <si>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</si>
  <si>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</si>
  <si>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</si>
  <si>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</si>
  <si>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</si>
  <si>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</si>
  <si>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</si>
  <si>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</si>
  <si>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</si>
  <si>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</si>
  <si>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</si>
  <si>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</si>
  <si>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</si>
  <si>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</si>
  <si>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</si>
  <si>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</si>
  <si>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</si>
  <si>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</si>
  <si>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</si>
  <si>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</si>
  <si>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</si>
  <si>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</si>
  <si>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</si>
  <si>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</si>
  <si>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</si>
  <si>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</si>
  <si>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</si>
  <si>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</si>
  <si>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</si>
  <si>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</si>
  <si>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</si>
  <si>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</si>
  <si>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</si>
  <si>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</si>
  <si>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</si>
  <si>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</si>
  <si>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</si>
  <si>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</si>
  <si>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</si>
  <si>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</si>
  <si>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</si>
  <si>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</si>
  <si>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</si>
  <si>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</si>
  <si>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</si>
  <si>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</si>
  <si>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</si>
  <si>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</si>
  <si>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</si>
  <si>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</si>
  <si>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</si>
  <si>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</si>
  <si>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</si>
  <si>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</si>
  <si>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</si>
  <si>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</si>
  <si>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</si>
  <si>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</si>
  <si>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</si>
  <si>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</si>
  <si>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</si>
  <si>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</si>
  <si>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</si>
  <si>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</si>
  <si>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</si>
  <si>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</si>
  <si>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</si>
  <si>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</si>
  <si>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</si>
  <si>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</si>
  <si>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</si>
  <si>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</si>
  <si>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</si>
  <si>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</si>
  <si>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</si>
  <si>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</si>
  <si>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</si>
  <si>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</si>
  <si>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</si>
  <si>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</si>
  <si>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</si>
  <si>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</si>
  <si>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</si>
  <si>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</si>
  <si>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</si>
  <si>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</si>
  <si>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</si>
  <si>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</si>
  <si>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</si>
  <si>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</si>
  <si>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</si>
  <si>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</si>
  <si>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</si>
  <si>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</si>
  <si>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</si>
  <si>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</si>
  <si>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</si>
  <si>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</si>
  <si>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</si>
  <si>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</si>
  <si>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</si>
  <si>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</si>
  <si>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</si>
  <si>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</si>
  <si>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</si>
  <si>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</si>
  <si>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</si>
  <si>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</si>
  <si>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</si>
  <si>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</si>
  <si>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</si>
  <si>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</si>
  <si>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</si>
  <si>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</si>
  <si>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</si>
  <si>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</si>
  <si>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</si>
  <si>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</si>
  <si>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</si>
  <si>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</si>
  <si>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</si>
  <si>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</si>
  <si>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</si>
  <si>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</si>
  <si>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</si>
  <si>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</si>
  <si>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</si>
  <si>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</si>
  <si>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</si>
  <si>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</si>
  <si>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</si>
  <si>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</si>
  <si>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</si>
  <si>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</si>
  <si>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</si>
  <si>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</si>
  <si>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</si>
  <si>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</si>
  <si>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</si>
  <si>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</si>
  <si>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</si>
  <si>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</si>
  <si>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</si>
  <si>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</si>
  <si>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</si>
  <si>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</si>
  <si>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</si>
  <si>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</si>
  <si>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</si>
  <si>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</si>
  <si>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</si>
  <si>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</si>
  <si>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</si>
  <si>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</si>
  <si>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</si>
  <si>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</si>
  <si>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</si>
  <si>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</si>
  <si>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</si>
  <si>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</si>
  <si>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</si>
  <si>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</si>
  <si>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</si>
  <si>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</si>
  <si>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</si>
  <si>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</si>
  <si>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</si>
  <si>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</si>
  <si>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</si>
  <si>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</si>
  <si>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</si>
  <si>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</si>
  <si>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</si>
  <si>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</si>
  <si>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</si>
  <si>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</si>
  <si>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</si>
  <si>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</si>
  <si>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</si>
  <si>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</si>
  <si>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</si>
  <si>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</si>
  <si>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</si>
  <si>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</si>
  <si>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</si>
  <si>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</si>
  <si>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</si>
  <si>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</si>
  <si>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</si>
  <si>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</si>
  <si>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</si>
  <si>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</si>
  <si>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</si>
  <si>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</si>
  <si>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</si>
  <si>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</si>
  <si>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</si>
  <si>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</si>
  <si>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</si>
  <si>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</si>
  <si>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</si>
  <si>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</si>
  <si>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</si>
  <si>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</si>
  <si>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</si>
  <si>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</si>
  <si>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</si>
  <si>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</si>
  <si>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</si>
  <si>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</si>
  <si>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</si>
  <si>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</si>
  <si>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</si>
  <si>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</si>
  <si>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</si>
  <si>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</si>
  <si>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</si>
  <si>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</si>
  <si>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</si>
  <si>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</si>
  <si>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</si>
  <si>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</si>
  <si>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</si>
  <si>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</si>
  <si>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</si>
  <si>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</si>
  <si>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</si>
  <si>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</si>
  <si>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</si>
  <si>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</si>
  <si>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</si>
  <si>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</si>
  <si>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</si>
  <si>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</si>
  <si>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</si>
  <si>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</si>
  <si>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</si>
  <si>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</si>
  <si>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</si>
  <si>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</si>
  <si>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</si>
  <si>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</si>
  <si>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</si>
  <si>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</si>
  <si>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</si>
  <si>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</si>
  <si>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</si>
  <si>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</si>
  <si>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</si>
  <si>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</si>
  <si>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</si>
  <si>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</si>
  <si>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</si>
  <si>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</si>
  <si>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</si>
  <si>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</si>
  <si>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</si>
  <si>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</si>
  <si>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</si>
  <si>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</si>
  <si>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</si>
  <si>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</si>
  <si>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</si>
  <si>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</si>
  <si>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</si>
  <si>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</si>
  <si>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</si>
  <si>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</si>
  <si>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</si>
  <si>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</si>
  <si>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</si>
  <si>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</si>
  <si>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</si>
  <si>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</si>
  <si>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</si>
  <si>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</si>
  <si>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</si>
  <si>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</si>
  <si>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</si>
  <si>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</si>
  <si>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</si>
  <si>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</si>
  <si>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</si>
  <si>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</si>
  <si>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</si>
  <si>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</si>
  <si>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</si>
  <si>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</si>
  <si>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</si>
  <si>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</si>
  <si>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</si>
  <si>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</si>
  <si>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</si>
  <si>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</si>
  <si>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</si>
  <si>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</si>
  <si>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</si>
  <si>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</si>
  <si>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</si>
  <si>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</si>
  <si>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</si>
  <si>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</si>
  <si>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</si>
  <si>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</si>
  <si>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</si>
  <si>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</si>
  <si>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</si>
  <si>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</si>
  <si>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</si>
  <si>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</si>
  <si>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</si>
  <si>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</si>
  <si>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</si>
  <si>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</si>
  <si>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</si>
  <si>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</si>
  <si>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</si>
  <si>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</si>
  <si>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</si>
  <si>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</si>
  <si>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</si>
  <si>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</si>
  <si>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</si>
  <si>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</si>
  <si>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</si>
  <si>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</si>
  <si>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</si>
  <si>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</si>
  <si>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</si>
  <si>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</si>
  <si>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</si>
  <si>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</si>
  <si>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</si>
  <si>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</si>
  <si>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</si>
  <si>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</si>
  <si>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</si>
  <si>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</si>
  <si>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</si>
  <si>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</si>
  <si>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</si>
  <si>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</si>
  <si>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</si>
  <si>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</si>
  <si>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</si>
  <si>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</si>
  <si>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</si>
  <si>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</si>
  <si>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</si>
  <si>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</si>
  <si>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</si>
  <si>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</si>
  <si>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</si>
  <si>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</si>
  <si>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</si>
  <si>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</si>
  <si>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</si>
  <si>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</si>
  <si>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</si>
  <si>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</si>
  <si>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</si>
  <si>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</si>
  <si>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</si>
  <si>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</si>
  <si>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</si>
  <si>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</si>
  <si>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</si>
  <si>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</si>
  <si>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</si>
  <si>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</si>
  <si>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</si>
  <si>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</si>
  <si>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</si>
  <si>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</si>
  <si>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</si>
  <si>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</si>
  <si>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</si>
  <si>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</si>
  <si>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</si>
  <si>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</si>
  <si>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</si>
  <si>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</si>
  <si>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</si>
  <si>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</si>
  <si>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</si>
  <si>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</si>
  <si>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</si>
  <si>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</si>
  <si>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</si>
  <si>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</si>
  <si>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</si>
  <si>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</si>
  <si>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</si>
  <si>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</si>
  <si>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</si>
  <si>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</si>
  <si>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</si>
  <si>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</si>
  <si>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</si>
  <si>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</si>
  <si>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</si>
  <si>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</si>
  <si>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</si>
  <si>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</si>
  <si>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</si>
  <si>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</si>
  <si>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</si>
  <si>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</si>
  <si>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</si>
  <si>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</si>
  <si>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</si>
  <si>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</si>
  <si>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</si>
  <si>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</si>
  <si>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</si>
  <si>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</si>
  <si>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</si>
  <si>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</si>
  <si>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</si>
  <si>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</si>
  <si>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</si>
  <si>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</si>
  <si>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</si>
  <si>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</si>
  <si>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</si>
  <si>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</si>
  <si>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</si>
  <si>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</si>
  <si>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</si>
  <si>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</si>
  <si>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</si>
  <si>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</si>
  <si>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</si>
  <si>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</si>
  <si>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</si>
  <si>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</si>
  <si>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</si>
  <si>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</si>
  <si>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</si>
  <si>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</si>
  <si>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</si>
  <si>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</si>
  <si>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</si>
  <si>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</si>
  <si>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</si>
  <si>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</si>
  <si>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</si>
  <si>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</si>
  <si>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</si>
  <si>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</si>
  <si>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</si>
  <si>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</si>
  <si>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</si>
  <si>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</si>
  <si>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</si>
  <si>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</si>
  <si>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</si>
  <si>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</si>
  <si>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</si>
  <si>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</si>
  <si>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</si>
  <si>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</si>
  <si>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</si>
  <si>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</si>
  <si>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</si>
  <si>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</si>
  <si>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</si>
  <si>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</si>
  <si>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</si>
  <si>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</si>
  <si>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</si>
  <si>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</si>
  <si>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</si>
  <si>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</si>
  <si>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</si>
  <si>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</si>
  <si>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</si>
  <si>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</si>
  <si>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</si>
  <si>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</si>
  <si>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</si>
  <si>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</si>
  <si>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</si>
  <si>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</si>
  <si>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</si>
  <si>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</si>
  <si>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</si>
  <si>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</si>
  <si>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</si>
  <si>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</si>
  <si>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</si>
  <si>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</si>
  <si>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</si>
  <si>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</si>
  <si>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</si>
  <si>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</si>
  <si>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</si>
  <si>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</si>
  <si>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</si>
  <si>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</si>
  <si>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</si>
  <si>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</si>
  <si>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</si>
  <si>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</si>
  <si>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</si>
  <si>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</si>
  <si>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</si>
  <si>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</si>
  <si>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</si>
  <si>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</si>
  <si>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</si>
  <si>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</si>
  <si>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</si>
  <si>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</si>
  <si>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</si>
  <si>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</si>
  <si>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</si>
  <si>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</si>
  <si>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</si>
  <si>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</si>
  <si>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</si>
  <si>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</si>
  <si>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</si>
  <si>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</si>
  <si>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</si>
  <si>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</si>
  <si>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</si>
  <si>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</si>
  <si>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</si>
  <si>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</si>
  <si>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</si>
  <si>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</si>
  <si>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</si>
  <si>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</si>
  <si>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</si>
  <si>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</si>
  <si>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</si>
  <si>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</si>
  <si>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</si>
  <si>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</si>
  <si>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</si>
  <si>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</si>
  <si>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</si>
  <si>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</si>
  <si>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</si>
  <si>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</si>
  <si>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</si>
  <si>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</si>
  <si>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</si>
  <si>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</si>
  <si>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</si>
  <si>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</si>
  <si>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</si>
  <si>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</si>
  <si>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</si>
  <si>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</si>
  <si>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</si>
  <si>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</si>
  <si>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</si>
  <si>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</si>
  <si>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</si>
  <si>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</si>
  <si>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</si>
  <si>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</si>
  <si>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</si>
  <si>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</si>
  <si>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</si>
  <si>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</si>
  <si>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</si>
  <si>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</si>
  <si>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</si>
  <si>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</si>
  <si>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</si>
  <si>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</si>
  <si>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</si>
  <si>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</si>
  <si>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</si>
  <si>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</si>
  <si>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</si>
  <si>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</si>
  <si>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</si>
  <si>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</si>
  <si>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</si>
  <si>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</si>
  <si>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</si>
  <si>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</si>
  <si>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</si>
  <si>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</si>
  <si>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</si>
  <si>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</si>
  <si>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</si>
  <si>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</si>
  <si>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</si>
  <si>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</si>
  <si>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</si>
  <si>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</si>
  <si>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</si>
  <si>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</si>
  <si>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</si>
  <si>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</si>
  <si>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</si>
  <si>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</si>
  <si>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</si>
  <si>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</si>
  <si>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</si>
  <si>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</si>
  <si>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</si>
  <si>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</si>
  <si>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</si>
  <si>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</si>
  <si>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</si>
  <si>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</si>
  <si>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</si>
  <si>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</si>
  <si>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</si>
  <si>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</si>
  <si>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</si>
  <si>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</si>
  <si>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</si>
  <si>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</si>
  <si>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</si>
  <si>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</si>
  <si>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</si>
  <si>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</si>
  <si>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</si>
  <si>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</si>
  <si>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</si>
  <si>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</si>
  <si>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</si>
  <si>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</si>
  <si>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</si>
  <si>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</si>
  <si>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</si>
  <si>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</si>
  <si>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</si>
  <si>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</si>
  <si>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</si>
  <si>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</si>
  <si>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</si>
  <si>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</si>
  <si>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</si>
  <si>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</si>
  <si>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</si>
  <si>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</si>
  <si>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</si>
  <si>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</si>
  <si>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</si>
  <si>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</si>
  <si>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</si>
  <si>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</si>
  <si>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</si>
  <si>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สำหรับเดือน มกราคม 2563  ปีงบประมาณ 2563  (ข้อมูล ณ วันที่ 26 กุมภาพันธ์ 2563  เวลา 09.45 น.)</t>
  </si>
  <si>
    <t xml:space="preserve">                                                    สำหรับเดือน มกราคม 2563  ปีงบประมาณ 2563  (ข้อมูล ณ วันที่ 26 กุมภาพันธ์ 2563  เวลา 09.45 น.)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</si>
  <si>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</si>
  <si>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</si>
  <si>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</si>
  <si>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</si>
  <si>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</si>
  <si>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</si>
  <si>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</si>
  <si>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1211000000.000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</si>
  <si>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</si>
  <si>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</si>
  <si>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</si>
  <si>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</si>
  <si>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</si>
  <si>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</si>
  <si>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</si>
  <si>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</si>
  <si>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</si>
  <si>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</si>
  <si>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</si>
  <si>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</si>
  <si>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</si>
  <si>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</si>
  <si>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</si>
  <si>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</si>
  <si>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</si>
  <si>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</si>
  <si>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</si>
  <si>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</si>
  <si>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</si>
  <si>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</si>
  <si>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</si>
  <si>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</si>
  <si>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</si>
  <si>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</si>
  <si>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</si>
  <si>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</si>
  <si>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</si>
  <si>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1.2.7 งานระหว่างก่อสร้าง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</si>
  <si>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</si>
  <si>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</si>
  <si>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</si>
  <si>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</si>
  <si>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</si>
  <si>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</si>
  <si>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</si>
  <si>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</si>
  <si>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</si>
  <si>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</si>
  <si>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</si>
  <si>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</si>
  <si>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</si>
  <si>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</si>
  <si>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</si>
  <si>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</si>
  <si>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</si>
  <si>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</si>
  <si>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</si>
  <si>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</si>
  <si>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5.2.1 ค่าจำหน่ายจากการขายทรัพย์สิน</t>
  </si>
  <si>
    <t>5.2.4 ค่าใช้จ่ายระหว่างหน่วยงานกรณีอื่น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</si>
  <si>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</si>
  <si>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</si>
  <si>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</si>
  <si>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</si>
  <si>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</si>
  <si>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</si>
  <si>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</si>
  <si>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</si>
  <si>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</si>
  <si>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</si>
  <si>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</si>
  <si>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</si>
  <si>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</si>
  <si>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</si>
  <si>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</si>
  <si>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</si>
  <si>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</si>
  <si>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</si>
  <si>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</si>
  <si>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</si>
  <si>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</si>
  <si>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</si>
  <si>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</si>
  <si>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</si>
  <si>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</si>
  <si>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</si>
  <si>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</si>
  <si>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</si>
  <si>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</si>
  <si>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</si>
  <si>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</si>
  <si>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</si>
  <si>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</si>
  <si>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</si>
  <si>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</si>
  <si>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</si>
  <si>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</si>
  <si>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</si>
  <si>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</si>
  <si>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</si>
  <si>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</si>
  <si>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</si>
  <si>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</si>
  <si>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</si>
  <si>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</si>
  <si>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</si>
  <si>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</si>
  <si>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</si>
  <si>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</si>
  <si>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</si>
  <si>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</si>
  <si>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</si>
  <si>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</si>
  <si>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</si>
  <si>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</si>
  <si>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</si>
  <si>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</si>
  <si>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</si>
  <si>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</si>
  <si>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</si>
  <si>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</si>
  <si>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</si>
  <si>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</si>
  <si>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</si>
  <si>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</si>
  <si>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</si>
  <si>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</si>
  <si>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</si>
  <si>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</si>
  <si>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</si>
  <si>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</si>
  <si>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</si>
  <si>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</si>
  <si>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</si>
  <si>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</si>
  <si>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</si>
  <si>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</si>
  <si>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</si>
  <si>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</si>
  <si>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</si>
  <si>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</si>
  <si>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</si>
  <si>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</si>
  <si>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</si>
  <si>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รพ_สต_ดงน้อย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</si>
  <si>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</si>
  <si>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</si>
  <si>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</si>
  <si>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</si>
  <si>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</si>
  <si>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</si>
  <si>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</si>
  <si>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</si>
  <si>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</si>
  <si>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</si>
  <si>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</si>
  <si>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</si>
  <si>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</si>
  <si>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</si>
  <si>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</si>
  <si>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</si>
  <si>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</si>
  <si>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</si>
  <si>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</si>
  <si>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</si>
  <si>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</si>
  <si>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</si>
  <si>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</si>
  <si>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</si>
  <si>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</si>
  <si>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</si>
  <si>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</si>
  <si>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</si>
  <si>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</si>
  <si>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</si>
  <si>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</si>
  <si>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</si>
  <si>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</si>
  <si>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</si>
  <si>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</si>
  <si>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</si>
  <si>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</si>
  <si>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</si>
  <si>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</si>
  <si>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</si>
  <si>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</si>
  <si>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</si>
  <si>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</si>
  <si>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</si>
  <si>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</si>
  <si>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</si>
  <si>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</si>
  <si>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</si>
  <si>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</si>
  <si>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</si>
  <si>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</si>
  <si>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</si>
  <si>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</si>
  <si>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</si>
  <si>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</si>
  <si>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</si>
  <si>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</si>
  <si>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</si>
  <si>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</si>
  <si>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</si>
  <si>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</si>
  <si>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</si>
  <si>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</si>
  <si>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</si>
  <si>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</si>
  <si>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</si>
  <si>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</si>
  <si>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</si>
  <si>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</si>
  <si>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</si>
  <si>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</si>
  <si>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</si>
  <si>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</si>
  <si>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</si>
  <si>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</si>
  <si>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</si>
  <si>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</si>
  <si>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</si>
  <si>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</si>
  <si>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</si>
  <si>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</si>
  <si>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</si>
  <si>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</si>
  <si>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</si>
  <si>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</si>
  <si>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</si>
  <si>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</si>
  <si>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</si>
  <si>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</si>
  <si>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</si>
  <si>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</si>
  <si>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</si>
  <si>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</si>
  <si>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</si>
  <si>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</si>
  <si>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</si>
  <si>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</si>
  <si>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</si>
  <si>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</si>
  <si>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</si>
  <si>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</si>
  <si>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</si>
  <si>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</si>
  <si>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</si>
  <si>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</si>
  <si>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</si>
  <si>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</si>
  <si>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</si>
  <si>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</si>
  <si>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</si>
  <si>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</si>
  <si>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</si>
  <si>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</si>
  <si>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</si>
  <si>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</si>
  <si>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</si>
  <si>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</si>
  <si>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</si>
  <si>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</si>
  <si>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</si>
  <si>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</si>
  <si>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</si>
  <si>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</si>
  <si>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</si>
  <si>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</si>
  <si>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</si>
  <si>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</si>
  <si>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</si>
  <si>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</si>
  <si>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</si>
  <si>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</si>
  <si>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</si>
  <si>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</si>
  <si>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</si>
  <si>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</si>
  <si>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</si>
  <si>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</si>
  <si>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</si>
  <si>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</si>
  <si>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</si>
  <si>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</si>
  <si>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</si>
  <si>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</si>
  <si>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</si>
  <si>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</si>
  <si>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</si>
  <si>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</si>
  <si>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</si>
  <si>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</si>
  <si>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</si>
  <si>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</si>
  <si>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</si>
  <si>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</si>
  <si>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</si>
  <si>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</si>
  <si>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</si>
  <si>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</si>
  <si>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</si>
  <si>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</si>
  <si>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</si>
  <si>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</si>
  <si>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</si>
  <si>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</si>
  <si>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</si>
  <si>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</si>
  <si>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</si>
  <si>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</si>
  <si>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</si>
  <si>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</si>
  <si>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</si>
  <si>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</si>
  <si>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</si>
  <si>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</si>
  <si>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</si>
  <si>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</si>
  <si>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</si>
  <si>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</si>
  <si>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</si>
  <si>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</si>
  <si>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</si>
  <si>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</si>
  <si>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</si>
  <si>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</si>
  <si>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</si>
  <si>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</si>
  <si>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</si>
  <si>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</si>
  <si>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</si>
  <si>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</si>
  <si>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</si>
  <si>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</si>
  <si>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</si>
  <si>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</si>
  <si>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</si>
  <si>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</si>
  <si>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</si>
  <si>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</si>
  <si>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</si>
  <si>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</si>
  <si>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</si>
  <si>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</si>
  <si>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</si>
  <si>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</si>
  <si>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</si>
  <si>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</si>
  <si>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</si>
  <si>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</si>
  <si>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</si>
  <si>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</si>
  <si>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</si>
  <si>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</si>
  <si>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</si>
  <si>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</si>
  <si>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</si>
  <si>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</si>
  <si>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</si>
  <si>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</si>
  <si>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</si>
  <si>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</si>
  <si>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</si>
  <si>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</si>
  <si>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</si>
  <si>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</si>
  <si>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</si>
  <si>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</si>
  <si>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</si>
  <si>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</si>
  <si>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</si>
  <si>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</si>
  <si>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14441 เทศบาลเมืองสกลนคร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</si>
  <si>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</si>
  <si>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</si>
  <si>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</si>
  <si>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</si>
  <si>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23748 ศสช_รพ_สน_2</t>
  </si>
  <si>
    <t>23816 ศสช_วัดแจ้ง</t>
  </si>
  <si>
    <t>41075 รพ_สต_ภูเพ็ก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</si>
  <si>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</si>
  <si>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</si>
  <si>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</si>
  <si>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</si>
  <si>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</si>
  <si>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</si>
  <si>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</si>
  <si>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</si>
  <si>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</si>
  <si>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</si>
  <si>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</si>
  <si>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</si>
  <si>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</si>
  <si>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</si>
  <si>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</si>
  <si>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</si>
  <si>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</si>
  <si>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</si>
  <si>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</si>
  <si>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</si>
  <si>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</si>
  <si>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</si>
  <si>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</si>
  <si>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</si>
  <si>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</si>
  <si>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</si>
  <si>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</si>
  <si>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</si>
  <si>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</si>
  <si>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</si>
  <si>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</si>
  <si>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</si>
  <si>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</si>
  <si>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</si>
  <si>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</si>
  <si>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</si>
  <si>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</si>
  <si>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</si>
  <si>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</si>
  <si>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</si>
  <si>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</si>
  <si>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</si>
  <si>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</si>
  <si>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</si>
  <si>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</si>
  <si>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</si>
  <si>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</si>
  <si>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</si>
  <si>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</si>
  <si>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</si>
  <si>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</si>
  <si>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</si>
  <si>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</si>
  <si>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</si>
  <si>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</si>
  <si>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</si>
  <si>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</si>
  <si>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</si>
  <si>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</si>
  <si>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</si>
  <si>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</si>
  <si>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</si>
  <si>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</si>
  <si>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</si>
  <si>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</si>
  <si>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</si>
  <si>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</si>
  <si>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</si>
  <si>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</si>
  <si>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</si>
  <si>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</si>
  <si>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</si>
  <si>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</si>
  <si>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</si>
  <si>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</si>
  <si>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</si>
  <si>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</si>
  <si>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</si>
  <si>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</si>
  <si>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</si>
  <si>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</si>
  <si>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</si>
  <si>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</si>
  <si>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4306000000.000</t>
  </si>
  <si>
    <t>5108000000.000</t>
  </si>
  <si>
    <t>4.2.4 รายรับจากการขายสินทรัพย์ของหน่วยงาน</t>
  </si>
  <si>
    <t>5.1.8 หนี้สูญและหนี้สงสัยจะสูญ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</si>
  <si>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</si>
  <si>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</si>
  <si>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</si>
  <si>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</si>
  <si>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</si>
  <si>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</si>
  <si>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</si>
  <si>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</si>
  <si>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</si>
  <si>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</si>
  <si>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</si>
  <si>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</si>
  <si>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</si>
  <si>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</si>
  <si>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</si>
  <si>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</si>
  <si>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</si>
  <si>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</si>
  <si>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</si>
  <si>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</si>
  <si>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</si>
  <si>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</si>
  <si>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</si>
  <si>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</si>
  <si>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</si>
  <si>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</si>
  <si>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</si>
  <si>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</si>
  <si>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</si>
  <si>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</si>
  <si>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</si>
  <si>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</si>
  <si>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</si>
  <si>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</si>
  <si>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</si>
  <si>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</si>
  <si>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</si>
  <si>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</si>
  <si>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</si>
  <si>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</si>
  <si>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</si>
  <si>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</si>
  <si>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</si>
  <si>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</si>
  <si>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</si>
  <si>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</si>
  <si>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</si>
  <si>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</si>
  <si>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</si>
  <si>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</si>
  <si>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</si>
  <si>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</si>
  <si>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</si>
  <si>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</si>
  <si>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</si>
  <si>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</si>
  <si>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</si>
  <si>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</si>
  <si>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</si>
  <si>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</si>
  <si>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</si>
  <si>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</si>
  <si>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</si>
  <si>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</si>
  <si>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</si>
  <si>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</si>
  <si>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</si>
  <si>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</si>
  <si>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</si>
  <si>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</si>
  <si>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</si>
  <si>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</si>
  <si>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</si>
  <si>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</si>
  <si>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</si>
  <si>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</si>
  <si>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</si>
  <si>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</si>
  <si>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</si>
  <si>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</si>
  <si>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</si>
  <si>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</si>
  <si>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</si>
  <si>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</si>
  <si>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</si>
  <si>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</si>
  <si>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</si>
  <si>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</si>
  <si>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</si>
  <si>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</si>
  <si>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</si>
  <si>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</si>
  <si>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</si>
  <si>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</si>
  <si>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</si>
  <si>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</si>
  <si>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</si>
  <si>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</si>
  <si>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</si>
  <si>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</si>
  <si>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</si>
  <si>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</si>
  <si>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</si>
  <si>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</si>
  <si>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</si>
  <si>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</si>
  <si>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</si>
  <si>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</si>
  <si>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</si>
  <si>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</si>
  <si>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</si>
  <si>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</si>
  <si>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</si>
  <si>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</si>
  <si>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</si>
  <si>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</si>
  <si>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</si>
  <si>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</si>
  <si>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</si>
  <si>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</si>
  <si>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</si>
  <si>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</si>
  <si>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</si>
  <si>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</si>
  <si>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</si>
  <si>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</si>
  <si>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</si>
  <si>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00431 บึงกาฬ,สสอ_</t>
  </si>
  <si>
    <t>00438 ปากคาด,สสอ_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</si>
  <si>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</si>
  <si>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</si>
  <si>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</si>
  <si>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</si>
  <si>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</si>
  <si>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</si>
  <si>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</si>
  <si>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</si>
  <si>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</si>
  <si>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</si>
  <si>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</si>
  <si>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</si>
  <si>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</si>
  <si>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</si>
  <si>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</si>
  <si>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</si>
  <si>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</si>
  <si>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</si>
  <si>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</si>
  <si>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</si>
  <si>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</si>
  <si>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</si>
  <si>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</si>
  <si>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</si>
  <si>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</si>
  <si>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</si>
  <si>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</si>
  <si>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</si>
  <si>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</si>
  <si>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</si>
  <si>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</si>
  <si>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</si>
  <si>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</si>
  <si>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</si>
  <si>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</si>
  <si>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</si>
  <si>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</si>
  <si>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</si>
  <si>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</si>
  <si>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</si>
  <si>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</si>
  <si>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</si>
  <si>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</si>
  <si>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</si>
  <si>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</si>
  <si>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</si>
  <si>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</si>
  <si>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</si>
  <si>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</si>
  <si>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</si>
  <si>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</si>
  <si>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</si>
  <si>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</si>
  <si>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</si>
  <si>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</si>
  <si>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</si>
  <si>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</si>
  <si>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</si>
  <si>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</si>
  <si>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</si>
  <si>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</si>
  <si>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</si>
  <si>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</si>
  <si>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</si>
  <si>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</si>
  <si>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</si>
  <si>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</si>
  <si>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</si>
  <si>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</si>
  <si>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</si>
  <si>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</si>
  <si>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</si>
  <si>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</si>
  <si>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</si>
  <si>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</si>
  <si>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</si>
  <si>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</si>
  <si>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</si>
  <si>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</si>
  <si>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</si>
  <si>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</si>
  <si>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</si>
  <si>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</si>
  <si>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</si>
  <si>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</si>
  <si>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1.2.3 ที่ดิน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</si>
  <si>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</si>
  <si>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</si>
  <si>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</si>
  <si>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</si>
  <si>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</si>
  <si>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</si>
  <si>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</si>
  <si>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</si>
  <si>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</si>
  <si>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</si>
  <si>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</si>
  <si>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</si>
  <si>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</si>
  <si>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</si>
  <si>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</si>
  <si>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</si>
  <si>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</si>
  <si>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</si>
  <si>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</si>
  <si>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</si>
  <si>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</si>
  <si>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</si>
  <si>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</si>
  <si>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</si>
  <si>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</si>
  <si>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</si>
  <si>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</si>
  <si>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</si>
  <si>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</si>
  <si>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</si>
  <si>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</si>
  <si>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</si>
  <si>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</si>
  <si>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</si>
  <si>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</si>
  <si>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</si>
  <si>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</si>
  <si>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</si>
  <si>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</si>
  <si>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</si>
  <si>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</si>
  <si>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</si>
  <si>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</si>
  <si>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</si>
  <si>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</si>
  <si>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</si>
  <si>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</si>
  <si>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</si>
  <si>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</si>
  <si>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</si>
  <si>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</si>
  <si>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</si>
  <si>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</si>
  <si>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</si>
  <si>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</si>
  <si>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</si>
  <si>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</si>
  <si>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</si>
  <si>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</si>
  <si>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</si>
  <si>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</si>
  <si>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</si>
  <si>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</si>
  <si>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</si>
  <si>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</si>
  <si>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</si>
  <si>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</si>
  <si>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</si>
  <si>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</si>
  <si>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</si>
  <si>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</si>
  <si>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</si>
  <si>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</si>
  <si>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</si>
  <si>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</si>
  <si>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</si>
  <si>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</si>
  <si>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</si>
  <si>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</si>
  <si>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</si>
  <si>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</si>
  <si>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</si>
  <si>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</si>
  <si>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</si>
  <si>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</si>
  <si>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</si>
  <si>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</si>
  <si>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</si>
  <si>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</si>
  <si>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</si>
  <si>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</si>
  <si>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</si>
  <si>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</si>
  <si>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</si>
  <si>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</si>
  <si>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</si>
  <si>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</si>
  <si>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</si>
  <si>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</si>
  <si>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</si>
  <si>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</si>
  <si>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</si>
  <si>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</si>
  <si>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</si>
  <si>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</si>
  <si>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</si>
  <si>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</si>
  <si>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</si>
  <si>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</si>
  <si>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</si>
  <si>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</si>
  <si>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</si>
  <si>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</si>
  <si>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</si>
  <si>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</si>
  <si>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</si>
  <si>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</si>
  <si>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</si>
  <si>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</si>
  <si>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</si>
  <si>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</si>
  <si>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</si>
  <si>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</si>
  <si>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</si>
  <si>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</si>
  <si>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</si>
  <si>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</si>
  <si>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</si>
  <si>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</si>
  <si>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</si>
  <si>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</si>
  <si>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</si>
  <si>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</si>
  <si>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</si>
  <si>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</si>
  <si>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</si>
  <si>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</si>
  <si>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</si>
  <si>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</si>
  <si>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</si>
  <si>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</si>
  <si>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</si>
  <si>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</si>
  <si>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</si>
  <si>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</si>
  <si>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</si>
  <si>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</si>
  <si>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</si>
  <si>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</si>
  <si>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</si>
  <si>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</si>
  <si>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</si>
  <si>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</si>
  <si>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</si>
  <si>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</si>
  <si>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</si>
  <si>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</si>
  <si>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</si>
  <si>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</si>
  <si>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</si>
  <si>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</si>
  <si>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</si>
  <si>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</si>
  <si>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</si>
  <si>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</si>
  <si>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</si>
  <si>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</si>
  <si>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</si>
  <si>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</si>
  <si>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</si>
  <si>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</si>
  <si>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</si>
  <si>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</si>
  <si>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</si>
  <si>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</si>
  <si>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</si>
  <si>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</si>
  <si>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</si>
  <si>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</si>
  <si>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</si>
  <si>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</si>
  <si>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</si>
  <si>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</si>
  <si>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</si>
  <si>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</si>
  <si>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</si>
  <si>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</si>
  <si>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</si>
  <si>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</si>
  <si>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</si>
  <si>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</si>
  <si>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</si>
  <si>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</si>
  <si>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</si>
  <si>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</si>
  <si>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</si>
  <si>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</si>
  <si>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</si>
  <si>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</si>
  <si>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 xml:space="preserve">รพ.สต.บ้านโนนคูณ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</si>
</sst>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40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8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20" fillId="0" borderId="0" xfId="1" applyFont="1" applyAlignment="1"/>
    <xf numFmtId="0" fontId="19" fillId="0" borderId="0" xfId="0" applyFont="1" applyAlignment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/>
    <xf numFmtId="0" fontId="20" fillId="0" borderId="0" xfId="0" applyFont="1" applyAlignment="1">
      <alignment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3" xfId="0" applyFont="1" applyBorder="1"/>
    <xf numFmtId="188" fontId="20" fillId="0" borderId="3" xfId="1" applyNumberFormat="1" applyFont="1" applyBorder="1"/>
    <xf numFmtId="43" fontId="20" fillId="0" borderId="3" xfId="1" applyFont="1" applyBorder="1"/>
    <xf numFmtId="187" fontId="20" fillId="0" borderId="3" xfId="1" applyNumberFormat="1" applyFont="1" applyBorder="1"/>
    <xf numFmtId="43" fontId="20" fillId="2" borderId="3" xfId="1" applyFont="1" applyFill="1" applyBorder="1"/>
    <xf numFmtId="0" fontId="19" fillId="3" borderId="3" xfId="0" applyFont="1" applyFill="1" applyBorder="1" applyAlignment="1">
      <alignment horizontal="center"/>
    </xf>
    <xf numFmtId="0" fontId="19" fillId="3" borderId="3" xfId="0" applyFont="1" applyFill="1" applyBorder="1"/>
    <xf numFmtId="188" fontId="19" fillId="16" borderId="3" xfId="1" applyNumberFormat="1" applyFont="1" applyFill="1" applyBorder="1"/>
    <xf numFmtId="43" fontId="19" fillId="3" borderId="3" xfId="1" applyFont="1" applyFill="1" applyBorder="1"/>
    <xf numFmtId="187" fontId="19" fillId="0" borderId="0" xfId="1" applyNumberFormat="1" applyFont="1"/>
    <xf numFmtId="43" fontId="19" fillId="0" borderId="0" xfId="1" applyFont="1"/>
    <xf numFmtId="0" fontId="19" fillId="0" borderId="0" xfId="0" applyFont="1"/>
    <xf numFmtId="188" fontId="19" fillId="3" borderId="3" xfId="1" applyNumberFormat="1" applyFont="1" applyFill="1" applyBorder="1"/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/>
    <xf numFmtId="188" fontId="20" fillId="2" borderId="3" xfId="1" applyNumberFormat="1" applyFont="1" applyFill="1" applyBorder="1"/>
    <xf numFmtId="187" fontId="20" fillId="2" borderId="3" xfId="1" applyNumberFormat="1" applyFont="1" applyFill="1" applyBorder="1"/>
    <xf numFmtId="187" fontId="20" fillId="2" borderId="0" xfId="1" applyNumberFormat="1" applyFont="1" applyFill="1"/>
    <xf numFmtId="43" fontId="20" fillId="2" borderId="0" xfId="1" applyFont="1" applyFill="1"/>
    <xf numFmtId="0" fontId="20" fillId="2" borderId="0" xfId="0" applyFont="1" applyFill="1"/>
    <xf numFmtId="0" fontId="19" fillId="8" borderId="7" xfId="0" applyFont="1" applyFill="1" applyBorder="1" applyAlignment="1">
      <alignment horizontal="center"/>
    </xf>
    <xf numFmtId="0" fontId="19" fillId="8" borderId="7" xfId="0" applyFont="1" applyFill="1" applyBorder="1"/>
    <xf numFmtId="188" fontId="19" fillId="8" borderId="7" xfId="1" applyNumberFormat="1" applyFont="1" applyFill="1" applyBorder="1"/>
    <xf numFmtId="43" fontId="19" fillId="8" borderId="7" xfId="1" applyFont="1" applyFill="1" applyBorder="1"/>
    <xf numFmtId="187" fontId="19" fillId="8" borderId="7" xfId="1" applyNumberFormat="1" applyFont="1" applyFill="1" applyBorder="1"/>
    <xf numFmtId="0" fontId="19" fillId="14" borderId="11" xfId="0" applyFont="1" applyFill="1" applyBorder="1" applyAlignment="1">
      <alignment horizontal="center"/>
    </xf>
    <xf numFmtId="0" fontId="19" fillId="14" borderId="11" xfId="0" applyFont="1" applyFill="1" applyBorder="1"/>
    <xf numFmtId="188" fontId="19" fillId="14" borderId="11" xfId="1" applyNumberFormat="1" applyFont="1" applyFill="1" applyBorder="1"/>
    <xf numFmtId="43" fontId="19" fillId="14" borderId="11" xfId="1" applyFont="1" applyFill="1" applyBorder="1"/>
    <xf numFmtId="187" fontId="19" fillId="14" borderId="11" xfId="1" applyNumberFormat="1" applyFont="1" applyFill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188" fontId="20" fillId="0" borderId="4" xfId="1" applyNumberFormat="1" applyFont="1" applyBorder="1"/>
    <xf numFmtId="43" fontId="20" fillId="0" borderId="4" xfId="1" applyFont="1" applyBorder="1"/>
    <xf numFmtId="187" fontId="20" fillId="0" borderId="4" xfId="1" applyNumberFormat="1" applyFont="1" applyBorder="1"/>
    <xf numFmtId="43" fontId="20" fillId="2" borderId="4" xfId="1" applyFont="1" applyFill="1" applyBorder="1"/>
    <xf numFmtId="0" fontId="19" fillId="0" borderId="4" xfId="0" applyFont="1" applyBorder="1" applyAlignment="1">
      <alignment horizontal="center"/>
    </xf>
    <xf numFmtId="0" fontId="19" fillId="0" borderId="4" xfId="0" applyFont="1" applyBorder="1"/>
    <xf numFmtId="188" fontId="19" fillId="0" borderId="4" xfId="1" applyNumberFormat="1" applyFont="1" applyBorder="1"/>
    <xf numFmtId="43" fontId="19" fillId="0" borderId="4" xfId="1" applyFont="1" applyBorder="1"/>
    <xf numFmtId="187" fontId="19" fillId="0" borderId="4" xfId="1" applyNumberFormat="1" applyFont="1" applyBorder="1"/>
    <xf numFmtId="43" fontId="19" fillId="2" borderId="3" xfId="1" applyFont="1" applyFill="1" applyBorder="1"/>
    <xf numFmtId="0" fontId="19" fillId="0" borderId="3" xfId="0" applyFont="1" applyBorder="1"/>
    <xf numFmtId="187" fontId="19" fillId="3" borderId="3" xfId="1" applyNumberFormat="1" applyFont="1" applyFill="1" applyBorder="1"/>
    <xf numFmtId="1" fontId="20" fillId="0" borderId="3" xfId="0" applyNumberFormat="1" applyFont="1" applyFill="1" applyBorder="1" applyAlignment="1">
      <alignment horizontal="center"/>
    </xf>
    <xf numFmtId="2" fontId="20" fillId="0" borderId="3" xfId="0" applyNumberFormat="1" applyFont="1" applyFill="1" applyBorder="1"/>
    <xf numFmtId="188" fontId="20" fillId="0" borderId="3" xfId="1" applyNumberFormat="1" applyFont="1" applyFill="1" applyBorder="1"/>
    <xf numFmtId="0" fontId="20" fillId="0" borderId="3" xfId="0" applyNumberFormat="1" applyFont="1" applyFill="1" applyBorder="1" applyAlignment="1">
      <alignment horizontal="center"/>
    </xf>
    <xf numFmtId="2" fontId="20" fillId="0" borderId="3" xfId="1" applyNumberFormat="1" applyFont="1" applyFill="1" applyBorder="1"/>
    <xf numFmtId="2" fontId="20" fillId="0" borderId="0" xfId="1" applyNumberFormat="1" applyFont="1" applyFill="1"/>
    <xf numFmtId="2" fontId="20" fillId="0" borderId="0" xfId="0" applyNumberFormat="1" applyFont="1" applyFill="1"/>
    <xf numFmtId="0" fontId="20" fillId="0" borderId="3" xfId="0" applyFont="1" applyFill="1" applyBorder="1" applyAlignment="1">
      <alignment horizontal="center"/>
    </xf>
    <xf numFmtId="0" fontId="20" fillId="0" borderId="3" xfId="0" applyFont="1" applyFill="1" applyBorder="1"/>
    <xf numFmtId="43" fontId="20" fillId="0" borderId="3" xfId="1" applyFont="1" applyFill="1" applyBorder="1"/>
    <xf numFmtId="187" fontId="20" fillId="0" borderId="3" xfId="1" applyNumberFormat="1" applyFont="1" applyFill="1" applyBorder="1"/>
    <xf numFmtId="187" fontId="20" fillId="0" borderId="0" xfId="1" applyNumberFormat="1" applyFont="1" applyFill="1"/>
    <xf numFmtId="43" fontId="20" fillId="0" borderId="0" xfId="1" applyFont="1" applyFill="1"/>
    <xf numFmtId="0" fontId="20" fillId="0" borderId="0" xfId="0" applyFont="1" applyFill="1"/>
    <xf numFmtId="187" fontId="19" fillId="2" borderId="0" xfId="1" applyNumberFormat="1" applyFont="1" applyFill="1"/>
    <xf numFmtId="2" fontId="20" fillId="2" borderId="3" xfId="0" applyNumberFormat="1" applyFont="1" applyFill="1" applyBorder="1"/>
    <xf numFmtId="0" fontId="20" fillId="7" borderId="0" xfId="0" applyFont="1" applyFill="1"/>
    <xf numFmtId="2" fontId="20" fillId="2" borderId="3" xfId="1" applyNumberFormat="1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3" xfId="0" applyFont="1" applyFill="1" applyBorder="1"/>
    <xf numFmtId="188" fontId="21" fillId="2" borderId="3" xfId="1" applyNumberFormat="1" applyFont="1" applyFill="1" applyBorder="1"/>
    <xf numFmtId="43" fontId="21" fillId="2" borderId="3" xfId="1" applyFont="1" applyFill="1" applyBorder="1"/>
    <xf numFmtId="187" fontId="21" fillId="2" borderId="3" xfId="1" applyNumberFormat="1" applyFont="1" applyFill="1" applyBorder="1"/>
    <xf numFmtId="187" fontId="21" fillId="2" borderId="0" xfId="1" applyNumberFormat="1" applyFont="1" applyFill="1"/>
    <xf numFmtId="43" fontId="21" fillId="2" borderId="0" xfId="1" applyFont="1" applyFill="1"/>
    <xf numFmtId="0" fontId="21" fillId="2" borderId="0" xfId="0" applyFont="1" applyFill="1"/>
    <xf numFmtId="188" fontId="20" fillId="0" borderId="0" xfId="1" applyNumberFormat="1" applyFont="1"/>
    <xf numFmtId="0" fontId="19" fillId="0" borderId="3" xfId="0" applyFont="1" applyBorder="1" applyAlignment="1">
      <alignment horizontal="center"/>
    </xf>
    <xf numFmtId="0" fontId="21" fillId="0" borderId="3" xfId="0" applyNumberFormat="1" applyFont="1" applyFill="1" applyBorder="1" applyAlignment="1">
      <alignment horizontal="center"/>
    </xf>
    <xf numFmtId="2" fontId="21" fillId="0" borderId="3" xfId="0" applyNumberFormat="1" applyFont="1" applyFill="1" applyBorder="1"/>
    <xf numFmtId="188" fontId="21" fillId="0" borderId="3" xfId="1" applyNumberFormat="1" applyFont="1" applyFill="1" applyBorder="1"/>
    <xf numFmtId="2" fontId="21" fillId="0" borderId="0" xfId="1" applyNumberFormat="1" applyFont="1" applyFill="1"/>
    <xf numFmtId="2" fontId="21" fillId="0" borderId="0" xfId="0" applyNumberFormat="1" applyFont="1" applyFill="1"/>
    <xf numFmtId="0" fontId="20" fillId="14" borderId="11" xfId="0" applyFont="1" applyFill="1" applyBorder="1"/>
    <xf numFmtId="0" fontId="19" fillId="8" borderId="2" xfId="0" applyFont="1" applyFill="1" applyBorder="1" applyAlignment="1">
      <alignment horizontal="center"/>
    </xf>
    <xf numFmtId="0" fontId="19" fillId="8" borderId="2" xfId="0" applyFont="1" applyFill="1" applyBorder="1"/>
    <xf numFmtId="188" fontId="19" fillId="8" borderId="2" xfId="1" applyNumberFormat="1" applyFont="1" applyFill="1" applyBorder="1"/>
    <xf numFmtId="43" fontId="19" fillId="8" borderId="2" xfId="1" applyFont="1" applyFill="1" applyBorder="1"/>
    <xf numFmtId="187" fontId="19" fillId="8" borderId="2" xfId="1" applyNumberFormat="1" applyFont="1" applyFill="1" applyBorder="1"/>
    <xf numFmtId="0" fontId="19" fillId="14" borderId="7" xfId="0" applyFont="1" applyFill="1" applyBorder="1" applyAlignment="1">
      <alignment horizontal="center"/>
    </xf>
    <xf numFmtId="0" fontId="19" fillId="14" borderId="7" xfId="0" applyFont="1" applyFill="1" applyBorder="1"/>
    <xf numFmtId="188" fontId="19" fillId="14" borderId="7" xfId="1" applyNumberFormat="1" applyFont="1" applyFill="1" applyBorder="1"/>
    <xf numFmtId="43" fontId="19" fillId="14" borderId="7" xfId="1" applyFont="1" applyFill="1" applyBorder="1"/>
    <xf numFmtId="187" fontId="19" fillId="14" borderId="7" xfId="1" applyNumberFormat="1" applyFont="1" applyFill="1" applyBorder="1"/>
    <xf numFmtId="0" fontId="20" fillId="14" borderId="7" xfId="0" applyFont="1" applyFill="1" applyBorder="1"/>
    <xf numFmtId="188" fontId="19" fillId="0" borderId="3" xfId="1" applyNumberFormat="1" applyFont="1" applyBorder="1"/>
    <xf numFmtId="43" fontId="19" fillId="0" borderId="3" xfId="1" applyFont="1" applyBorder="1"/>
    <xf numFmtId="187" fontId="19" fillId="0" borderId="3" xfId="1" applyNumberFormat="1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188" fontId="21" fillId="0" borderId="3" xfId="1" applyNumberFormat="1" applyFont="1" applyBorder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0" fontId="19" fillId="3" borderId="0" xfId="0" applyFont="1" applyFill="1"/>
    <xf numFmtId="0" fontId="20" fillId="14" borderId="3" xfId="0" applyFont="1" applyFill="1" applyBorder="1" applyAlignment="1">
      <alignment horizontal="center"/>
    </xf>
    <xf numFmtId="0" fontId="20" fillId="14" borderId="3" xfId="0" applyFont="1" applyFill="1" applyBorder="1"/>
    <xf numFmtId="188" fontId="20" fillId="14" borderId="3" xfId="1" applyNumberFormat="1" applyFont="1" applyFill="1" applyBorder="1"/>
    <xf numFmtId="43" fontId="19" fillId="14" borderId="3" xfId="1" applyFont="1" applyFill="1" applyBorder="1"/>
    <xf numFmtId="187" fontId="19" fillId="14" borderId="3" xfId="1" applyNumberFormat="1" applyFont="1" applyFill="1" applyBorder="1"/>
    <xf numFmtId="0" fontId="19" fillId="14" borderId="3" xfId="0" applyFont="1" applyFill="1" applyBorder="1"/>
    <xf numFmtId="188" fontId="19" fillId="14" borderId="3" xfId="1" applyNumberFormat="1" applyFont="1" applyFill="1" applyBorder="1"/>
    <xf numFmtId="0" fontId="19" fillId="14" borderId="3" xfId="0" applyFont="1" applyFill="1" applyBorder="1" applyAlignment="1">
      <alignment horizontal="center"/>
    </xf>
    <xf numFmtId="38" fontId="19" fillId="14" borderId="3" xfId="1" applyNumberFormat="1" applyFont="1" applyFill="1" applyBorder="1"/>
    <xf numFmtId="0" fontId="20" fillId="0" borderId="0" xfId="0" applyFont="1" applyAlignment="1">
      <alignment horizontal="center"/>
    </xf>
    <xf numFmtId="43" fontId="20" fillId="0" borderId="0" xfId="1" applyNumberFormat="1" applyFont="1"/>
    <xf numFmtId="0" fontId="19" fillId="2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/>
    </xf>
    <xf numFmtId="43" fontId="19" fillId="4" borderId="3" xfId="1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2" fontId="19" fillId="6" borderId="3" xfId="0" applyNumberFormat="1" applyFont="1" applyFill="1" applyBorder="1" applyAlignment="1">
      <alignment horizontal="right"/>
    </xf>
    <xf numFmtId="0" fontId="19" fillId="0" borderId="3" xfId="0" applyFont="1" applyBorder="1" applyAlignment="1">
      <alignment wrapText="1"/>
    </xf>
    <xf numFmtId="2" fontId="19" fillId="6" borderId="3" xfId="1" applyNumberFormat="1" applyFont="1" applyFill="1" applyBorder="1" applyAlignment="1">
      <alignment horizontal="right"/>
    </xf>
    <xf numFmtId="0" fontId="19" fillId="2" borderId="7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43" fontId="19" fillId="4" borderId="7" xfId="1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2" fontId="19" fillId="6" borderId="7" xfId="1" applyNumberFormat="1" applyFont="1" applyFill="1" applyBorder="1" applyAlignment="1">
      <alignment horizontal="right"/>
    </xf>
    <xf numFmtId="0" fontId="19" fillId="0" borderId="7" xfId="0" applyFont="1" applyBorder="1"/>
    <xf numFmtId="0" fontId="19" fillId="0" borderId="2" xfId="0" applyFont="1" applyBorder="1" applyAlignment="1">
      <alignment vertical="center"/>
    </xf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43" fontId="19" fillId="4" borderId="3" xfId="1" applyFont="1" applyFill="1" applyBorder="1" applyAlignment="1">
      <alignment horizontal="center" vertical="center"/>
    </xf>
    <xf numFmtId="2" fontId="19" fillId="6" borderId="3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43" fontId="0" fillId="2" borderId="0" xfId="0" applyNumberFormat="1" applyFill="1"/>
    <xf numFmtId="43" fontId="0" fillId="2" borderId="0" xfId="1" applyFont="1" applyFill="1" applyAlignment="1">
      <alignment horizontal="left"/>
    </xf>
    <xf numFmtId="43" fontId="1" fillId="2" borderId="0" xfId="0" applyNumberFormat="1" applyFont="1" applyFill="1"/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20" fillId="2" borderId="3" xfId="1" applyNumberFormat="1" applyFont="1" applyFill="1" applyBorder="1"/>
    <xf numFmtId="43" fontId="20" fillId="0" borderId="3" xfId="1" applyNumberFormat="1" applyFont="1" applyBorder="1"/>
    <xf numFmtId="43" fontId="10" fillId="23" borderId="0" xfId="1" applyFont="1" applyFill="1"/>
    <xf numFmtId="43" fontId="11" fillId="2" borderId="0" xfId="0" applyNumberFormat="1" applyFont="1" applyFill="1"/>
    <xf numFmtId="43" fontId="5" fillId="7" borderId="3" xfId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0" fillId="19" borderId="0" xfId="0" applyFont="1" applyFill="1" applyAlignment="1">
      <alignment horizontal="center" vertical="center" wrapText="1"/>
    </xf>
    <xf numFmtId="0" fontId="19" fillId="14" borderId="8" xfId="0" applyFont="1" applyFill="1" applyBorder="1" applyAlignment="1">
      <alignment horizontal="center"/>
    </xf>
    <xf numFmtId="0" fontId="19" fillId="14" borderId="10" xfId="0" applyFont="1" applyFill="1" applyBorder="1" applyAlignment="1">
      <alignment horizontal="center"/>
    </xf>
    <xf numFmtId="0" fontId="19" fillId="14" borderId="9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14" borderId="5" xfId="0" applyFont="1" applyFill="1" applyBorder="1" applyAlignment="1">
      <alignment horizontal="left"/>
    </xf>
    <xf numFmtId="0" fontId="19" fillId="14" borderId="15" xfId="0" applyFont="1" applyFill="1" applyBorder="1" applyAlignment="1">
      <alignment horizontal="left"/>
    </xf>
    <xf numFmtId="0" fontId="19" fillId="14" borderId="6" xfId="0" applyFont="1" applyFill="1" applyBorder="1" applyAlignment="1">
      <alignment horizontal="left"/>
    </xf>
    <xf numFmtId="0" fontId="19" fillId="14" borderId="12" xfId="0" applyFont="1" applyFill="1" applyBorder="1" applyAlignment="1">
      <alignment horizontal="left"/>
    </xf>
    <xf numFmtId="0" fontId="19" fillId="14" borderId="13" xfId="0" applyFont="1" applyFill="1" applyBorder="1" applyAlignment="1">
      <alignment horizontal="left"/>
    </xf>
    <xf numFmtId="0" fontId="19" fillId="14" borderId="14" xfId="0" applyFont="1" applyFill="1" applyBorder="1" applyAlignment="1">
      <alignment horizontal="left"/>
    </xf>
    <xf numFmtId="0" fontId="19" fillId="8" borderId="2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43" fontId="19" fillId="9" borderId="2" xfId="1" applyFont="1" applyFill="1" applyBorder="1" applyAlignment="1">
      <alignment horizontal="center" vertical="center" wrapText="1"/>
    </xf>
    <xf numFmtId="43" fontId="19" fillId="9" borderId="4" xfId="1" applyFont="1" applyFill="1" applyBorder="1" applyAlignment="1">
      <alignment horizontal="center" vertical="center" wrapText="1"/>
    </xf>
    <xf numFmtId="43" fontId="19" fillId="13" borderId="0" xfId="1" applyFont="1" applyFill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187" fontId="20" fillId="7" borderId="16" xfId="1" applyNumberFormat="1" applyFont="1" applyFill="1" applyBorder="1" applyAlignment="1">
      <alignment horizontal="center" vertical="center"/>
    </xf>
    <xf numFmtId="43" fontId="19" fillId="4" borderId="3" xfId="1" applyFont="1" applyFill="1" applyBorder="1" applyAlignment="1">
      <alignment horizontal="center" vertical="center" wrapText="1"/>
    </xf>
    <xf numFmtId="187" fontId="19" fillId="6" borderId="2" xfId="1" applyNumberFormat="1" applyFont="1" applyFill="1" applyBorder="1" applyAlignment="1">
      <alignment horizontal="center" vertical="center" wrapText="1"/>
    </xf>
    <xf numFmtId="187" fontId="19" fillId="6" borderId="4" xfId="1" applyNumberFormat="1" applyFont="1" applyFill="1" applyBorder="1" applyAlignment="1">
      <alignment horizontal="center" vertical="center" wrapText="1"/>
    </xf>
    <xf numFmtId="188" fontId="19" fillId="8" borderId="2" xfId="1" applyNumberFormat="1" applyFont="1" applyFill="1" applyBorder="1" applyAlignment="1">
      <alignment horizontal="center" vertical="center" wrapText="1"/>
    </xf>
    <xf numFmtId="188" fontId="19" fillId="8" borderId="4" xfId="1" applyNumberFormat="1" applyFont="1" applyFill="1" applyBorder="1" applyAlignment="1">
      <alignment horizontal="center" vertical="center" wrapText="1"/>
    </xf>
    <xf numFmtId="0" fontId="19" fillId="14" borderId="8" xfId="0" applyFont="1" applyFill="1" applyBorder="1" applyAlignment="1">
      <alignment horizontal="left"/>
    </xf>
    <xf numFmtId="0" fontId="19" fillId="14" borderId="10" xfId="0" applyFont="1" applyFill="1" applyBorder="1" applyAlignment="1">
      <alignment horizontal="left"/>
    </xf>
    <xf numFmtId="0" fontId="19" fillId="14" borderId="9" xfId="0" applyFont="1" applyFill="1" applyBorder="1" applyAlignment="1">
      <alignment horizontal="left"/>
    </xf>
  </cellXfs>
  <cellStyles count="7">
    <cellStyle name="Comma" xfId="1" builtinId="3"/>
    <cellStyle name="Comma 2" xfId="4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มกราคม </a:t>
            </a:r>
            <a:r>
              <a:rPr lang="th-TH"/>
              <a:t> 25</a:t>
            </a:r>
            <a:r>
              <a:rPr lang="en-US"/>
              <a:t>6</a:t>
            </a:r>
            <a:r>
              <a:rPr lang="th-TH"/>
              <a:t>3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98.795180722891558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99.885583524027453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0</c:v>
                </c:pt>
                <c:pt idx="1">
                  <c:v>1.2048192771084338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0.11441647597254005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625984"/>
        <c:axId val="808631968"/>
      </c:barChart>
      <c:catAx>
        <c:axId val="8086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808631968"/>
        <c:crosses val="autoZero"/>
        <c:auto val="1"/>
        <c:lblAlgn val="ctr"/>
        <c:lblOffset val="100"/>
        <c:noMultiLvlLbl val="0"/>
      </c:catAx>
      <c:valAx>
        <c:axId val="808631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8086259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topLeftCell="Z1" zoomScale="150" zoomScaleNormal="150" workbookViewId="0">
      <selection sqref="A1:AA1048576"/>
    </sheetView>
  </sheetViews>
  <sheetFormatPr defaultColWidth="27.375" defaultRowHeight="14.25" x14ac:dyDescent="0.2"/>
  <cols>
    <col min="1" max="1" width="27.375" style="62"/>
    <col min="2" max="4" width="27.375" style="285"/>
    <col min="5" max="7" width="27.375" style="62"/>
    <col min="8" max="11" width="27.375" style="286"/>
    <col min="12" max="15" width="27.375" style="62"/>
    <col min="16" max="20" width="27.375" style="52"/>
    <col min="21" max="27" width="27.375" style="287"/>
    <col min="28" max="16384" width="27.375" style="62"/>
  </cols>
  <sheetData>
    <row r="1" spans="1:27" x14ac:dyDescent="0.2">
      <c r="A1" s="62" t="s">
        <v>590</v>
      </c>
      <c r="B1" s="285" t="s">
        <v>1439</v>
      </c>
      <c r="C1" s="285" t="s">
        <v>1440</v>
      </c>
      <c r="D1" s="285" t="s">
        <v>1441</v>
      </c>
      <c r="E1" s="62" t="s">
        <v>1443</v>
      </c>
      <c r="F1" s="62" t="s">
        <v>1444</v>
      </c>
      <c r="G1" s="62" t="s">
        <v>1445</v>
      </c>
      <c r="H1" s="286" t="s">
        <v>1447</v>
      </c>
      <c r="I1" s="286" t="s">
        <v>1448</v>
      </c>
      <c r="J1" s="286" t="s">
        <v>1449</v>
      </c>
      <c r="K1" s="286" t="s">
        <v>1450</v>
      </c>
      <c r="L1" s="62" t="s">
        <v>1451</v>
      </c>
      <c r="M1" s="62" t="s">
        <v>1452</v>
      </c>
      <c r="N1" s="62" t="s">
        <v>1453</v>
      </c>
      <c r="O1" s="62" t="s">
        <v>1454</v>
      </c>
      <c r="P1" s="52" t="s">
        <v>1456</v>
      </c>
      <c r="Q1" s="52" t="s">
        <v>1457</v>
      </c>
      <c r="R1" s="52" t="s">
        <v>1458</v>
      </c>
      <c r="S1" s="52" t="s">
        <v>1459</v>
      </c>
      <c r="T1" s="52" t="s">
        <v>1460</v>
      </c>
      <c r="U1" s="287" t="s">
        <v>1461</v>
      </c>
      <c r="V1" s="287" t="s">
        <v>1462</v>
      </c>
      <c r="W1" s="287" t="s">
        <v>1463</v>
      </c>
      <c r="X1" s="287" t="s">
        <v>1464</v>
      </c>
      <c r="Y1" s="287" t="s">
        <v>1465</v>
      </c>
      <c r="Z1" s="287" t="s">
        <v>1467</v>
      </c>
      <c r="AA1" s="287" t="s">
        <v>1468</v>
      </c>
    </row>
    <row r="2" spans="1:27" x14ac:dyDescent="0.2">
      <c r="A2" s="62" t="s">
        <v>591</v>
      </c>
      <c r="B2" s="285" t="s">
        <v>1469</v>
      </c>
      <c r="C2" s="285" t="s">
        <v>1470</v>
      </c>
      <c r="D2" s="285" t="s">
        <v>1471</v>
      </c>
      <c r="E2" s="62" t="s">
        <v>1473</v>
      </c>
      <c r="F2" s="62" t="s">
        <v>1474</v>
      </c>
      <c r="G2" s="62" t="s">
        <v>1475</v>
      </c>
      <c r="H2" s="286" t="s">
        <v>1477</v>
      </c>
      <c r="I2" s="286" t="s">
        <v>1478</v>
      </c>
      <c r="J2" s="286" t="s">
        <v>1479</v>
      </c>
      <c r="K2" s="286" t="s">
        <v>1480</v>
      </c>
      <c r="L2" s="62" t="s">
        <v>1481</v>
      </c>
      <c r="M2" s="62" t="s">
        <v>1482</v>
      </c>
      <c r="N2" s="62" t="s">
        <v>1483</v>
      </c>
      <c r="O2" s="62" t="s">
        <v>1484</v>
      </c>
      <c r="P2" s="52" t="s">
        <v>1486</v>
      </c>
      <c r="Q2" s="52" t="s">
        <v>1487</v>
      </c>
      <c r="R2" s="52" t="s">
        <v>1488</v>
      </c>
      <c r="S2" s="52" t="s">
        <v>1489</v>
      </c>
      <c r="T2" s="52" t="s">
        <v>1490</v>
      </c>
      <c r="U2" s="287" t="s">
        <v>1491</v>
      </c>
      <c r="V2" s="287" t="s">
        <v>1492</v>
      </c>
      <c r="W2" s="287" t="s">
        <v>1493</v>
      </c>
      <c r="X2" s="287" t="s">
        <v>1494</v>
      </c>
      <c r="Y2" s="287" t="s">
        <v>1495</v>
      </c>
      <c r="Z2" s="287" t="s">
        <v>1497</v>
      </c>
      <c r="AA2" s="287" t="s">
        <v>1498</v>
      </c>
    </row>
    <row r="3" spans="1:27" x14ac:dyDescent="0.2">
      <c r="A3" s="62" t="s">
        <v>592</v>
      </c>
      <c r="B3" s="285">
        <v>28016621.489999998</v>
      </c>
      <c r="C3" s="285">
        <v>2393812.0499999998</v>
      </c>
      <c r="D3" s="285">
        <v>3729400.52</v>
      </c>
      <c r="E3" s="62">
        <v>67440436.170000002</v>
      </c>
      <c r="F3" s="62">
        <v>28017256.93</v>
      </c>
      <c r="G3" s="62">
        <v>74001</v>
      </c>
      <c r="H3" s="286">
        <v>625043</v>
      </c>
      <c r="I3" s="286">
        <v>1368368.82</v>
      </c>
      <c r="J3" s="286">
        <v>10935510.84</v>
      </c>
      <c r="K3" s="286">
        <v>1542077.59</v>
      </c>
      <c r="L3" s="62">
        <v>83358</v>
      </c>
      <c r="M3" s="62">
        <v>-13555339.699999999</v>
      </c>
      <c r="N3" s="62">
        <v>7039044.4699999997</v>
      </c>
      <c r="O3" s="62">
        <v>140115584.44999999</v>
      </c>
      <c r="P3" s="52">
        <v>36837388.200000003</v>
      </c>
      <c r="Q3" s="52">
        <v>1148322</v>
      </c>
      <c r="R3" s="52">
        <v>6843.43</v>
      </c>
      <c r="S3" s="52">
        <v>19166029.629999999</v>
      </c>
      <c r="T3" s="52">
        <v>773645</v>
      </c>
      <c r="U3" s="287">
        <v>31030271.129999999</v>
      </c>
      <c r="V3" s="287">
        <v>176732.25</v>
      </c>
      <c r="W3" s="287">
        <v>127324</v>
      </c>
      <c r="X3" s="287">
        <v>22117969.100000001</v>
      </c>
      <c r="Y3" s="287">
        <v>5728579.5199999996</v>
      </c>
      <c r="Z3" s="287">
        <v>0</v>
      </c>
      <c r="AA3" s="287">
        <v>332430</v>
      </c>
    </row>
    <row r="6" spans="1:27" x14ac:dyDescent="0.2">
      <c r="A6" s="56" t="s">
        <v>2035</v>
      </c>
      <c r="B6" s="285">
        <v>14469.8</v>
      </c>
      <c r="E6" s="62">
        <v>2989172.5</v>
      </c>
      <c r="F6" s="62">
        <v>498437.32</v>
      </c>
      <c r="J6" s="286">
        <v>10000</v>
      </c>
      <c r="K6" s="286">
        <v>460008.1</v>
      </c>
      <c r="N6" s="62">
        <v>3129292.32</v>
      </c>
      <c r="O6" s="62">
        <v>13498.58</v>
      </c>
      <c r="R6" s="52">
        <v>13.94</v>
      </c>
      <c r="S6" s="52">
        <v>625120</v>
      </c>
      <c r="U6" s="287">
        <v>625120</v>
      </c>
      <c r="Y6" s="287">
        <v>110733.32</v>
      </c>
    </row>
    <row r="7" spans="1:27" x14ac:dyDescent="0.2">
      <c r="A7" s="62" t="s">
        <v>2036</v>
      </c>
      <c r="B7" s="285">
        <v>31924.74</v>
      </c>
      <c r="D7" s="285">
        <v>3640</v>
      </c>
      <c r="E7" s="62">
        <v>2795738.6</v>
      </c>
      <c r="F7" s="62">
        <v>28996.47</v>
      </c>
      <c r="K7" s="286">
        <v>8480</v>
      </c>
      <c r="N7" s="62">
        <v>2093067.41</v>
      </c>
      <c r="O7" s="62">
        <v>840540.25</v>
      </c>
      <c r="S7" s="52">
        <v>1566290</v>
      </c>
      <c r="T7" s="52">
        <v>20720</v>
      </c>
      <c r="U7" s="287">
        <v>1578790</v>
      </c>
      <c r="X7" s="287">
        <v>9370</v>
      </c>
      <c r="Y7" s="287">
        <v>66307.850000000006</v>
      </c>
      <c r="AA7" s="287">
        <v>14330</v>
      </c>
    </row>
    <row r="8" spans="1:27" x14ac:dyDescent="0.2">
      <c r="A8" s="62" t="s">
        <v>2037</v>
      </c>
      <c r="B8" s="285">
        <v>20204.2</v>
      </c>
      <c r="E8" s="62">
        <v>599384.04</v>
      </c>
      <c r="F8" s="62">
        <v>3</v>
      </c>
      <c r="J8" s="286">
        <v>13200</v>
      </c>
      <c r="O8" s="62">
        <v>2129382.7599999998</v>
      </c>
      <c r="R8" s="52">
        <v>594.20000000000005</v>
      </c>
      <c r="S8" s="52">
        <v>288840</v>
      </c>
      <c r="T8" s="52">
        <v>100040</v>
      </c>
      <c r="U8" s="287">
        <v>390644</v>
      </c>
      <c r="V8" s="287">
        <v>7380.45</v>
      </c>
      <c r="X8" s="287">
        <v>119355</v>
      </c>
      <c r="Y8" s="287">
        <v>32346.639999999999</v>
      </c>
    </row>
    <row r="9" spans="1:27" x14ac:dyDescent="0.2">
      <c r="A9" s="62" t="s">
        <v>2038</v>
      </c>
      <c r="B9" s="285">
        <v>5120</v>
      </c>
      <c r="D9" s="285">
        <v>0</v>
      </c>
      <c r="E9" s="62">
        <v>3523566.68</v>
      </c>
      <c r="F9" s="62">
        <v>70956.98</v>
      </c>
      <c r="H9" s="286">
        <v>0</v>
      </c>
      <c r="J9" s="286">
        <v>5120</v>
      </c>
      <c r="K9" s="286">
        <v>27600</v>
      </c>
      <c r="N9" s="62">
        <v>274190.15999999997</v>
      </c>
      <c r="P9" s="52">
        <v>4880</v>
      </c>
      <c r="S9" s="52">
        <v>254897.06</v>
      </c>
      <c r="T9" s="52">
        <v>122720</v>
      </c>
      <c r="U9" s="287">
        <v>256517.06</v>
      </c>
      <c r="X9" s="287">
        <v>77894.95</v>
      </c>
      <c r="Y9" s="287">
        <v>19350.7</v>
      </c>
    </row>
    <row r="10" spans="1:27" x14ac:dyDescent="0.2">
      <c r="A10" s="62" t="s">
        <v>181</v>
      </c>
      <c r="B10" s="285">
        <v>917668.79</v>
      </c>
      <c r="C10" s="285">
        <v>85263</v>
      </c>
      <c r="D10" s="285">
        <v>42051.61</v>
      </c>
      <c r="E10" s="62">
        <v>308861.24</v>
      </c>
      <c r="F10" s="62">
        <v>65135.09</v>
      </c>
      <c r="I10" s="286">
        <v>46588.160000000003</v>
      </c>
      <c r="J10" s="286">
        <v>206038</v>
      </c>
      <c r="K10" s="286">
        <v>160</v>
      </c>
      <c r="N10" s="62">
        <v>-1256389.6399999999</v>
      </c>
      <c r="O10" s="62">
        <v>2551683.71</v>
      </c>
      <c r="P10" s="52">
        <v>1167859.19</v>
      </c>
      <c r="S10" s="52">
        <v>410377.2</v>
      </c>
      <c r="T10" s="52">
        <v>12000</v>
      </c>
      <c r="U10" s="287">
        <v>787797.2</v>
      </c>
      <c r="X10" s="287">
        <v>702237.97</v>
      </c>
      <c r="Y10" s="287">
        <v>110858.72</v>
      </c>
      <c r="AA10" s="287">
        <v>50900</v>
      </c>
    </row>
    <row r="11" spans="1:27" x14ac:dyDescent="0.2">
      <c r="A11" s="62" t="s">
        <v>183</v>
      </c>
      <c r="B11" s="285">
        <v>267288.32000000001</v>
      </c>
      <c r="C11" s="285">
        <v>100000</v>
      </c>
      <c r="D11" s="285">
        <v>188579.08</v>
      </c>
      <c r="E11" s="62">
        <v>1328933.99</v>
      </c>
      <c r="F11" s="62">
        <v>451563.24</v>
      </c>
      <c r="I11" s="286">
        <v>45581.53</v>
      </c>
      <c r="J11" s="286">
        <v>200000</v>
      </c>
      <c r="K11" s="286">
        <v>732.77</v>
      </c>
      <c r="N11" s="62">
        <v>-50979.37</v>
      </c>
      <c r="O11" s="62">
        <v>2241809.08</v>
      </c>
      <c r="P11" s="52">
        <v>604507.88</v>
      </c>
      <c r="S11" s="52">
        <v>232600</v>
      </c>
      <c r="U11" s="287">
        <v>524147</v>
      </c>
      <c r="V11" s="287">
        <v>34024</v>
      </c>
      <c r="X11" s="287">
        <v>251469.3</v>
      </c>
      <c r="Y11" s="287">
        <v>116604.96</v>
      </c>
    </row>
    <row r="12" spans="1:27" x14ac:dyDescent="0.2">
      <c r="A12" s="62" t="s">
        <v>185</v>
      </c>
      <c r="B12" s="285">
        <v>1030667.03</v>
      </c>
      <c r="C12" s="285">
        <v>46600</v>
      </c>
      <c r="D12" s="285">
        <v>50084.09</v>
      </c>
      <c r="E12" s="62">
        <v>744115.75</v>
      </c>
      <c r="F12" s="62">
        <v>725542.27</v>
      </c>
      <c r="H12" s="286">
        <v>460000</v>
      </c>
      <c r="I12" s="286">
        <v>24983.47</v>
      </c>
      <c r="N12" s="62">
        <v>1627514.53</v>
      </c>
      <c r="O12" s="62">
        <v>1390481.55</v>
      </c>
      <c r="P12" s="52">
        <v>1069610.02</v>
      </c>
      <c r="R12" s="52">
        <v>1.58</v>
      </c>
      <c r="S12" s="52">
        <v>228640</v>
      </c>
      <c r="T12" s="52">
        <v>2500</v>
      </c>
      <c r="U12" s="287">
        <v>767190</v>
      </c>
      <c r="V12" s="287">
        <v>18485</v>
      </c>
      <c r="W12" s="287">
        <v>39619</v>
      </c>
      <c r="X12" s="287">
        <v>1276573.1299999999</v>
      </c>
      <c r="Y12" s="287">
        <v>88451.88</v>
      </c>
    </row>
    <row r="13" spans="1:27" x14ac:dyDescent="0.2">
      <c r="A13" s="62" t="s">
        <v>187</v>
      </c>
      <c r="B13" s="285">
        <v>815642.72</v>
      </c>
      <c r="C13" s="285">
        <v>0</v>
      </c>
      <c r="D13" s="285">
        <v>44498.45</v>
      </c>
      <c r="E13" s="62">
        <v>531966.17000000004</v>
      </c>
      <c r="F13" s="62">
        <v>675060.83</v>
      </c>
      <c r="H13" s="286">
        <v>0</v>
      </c>
      <c r="I13" s="286">
        <v>77140</v>
      </c>
      <c r="J13" s="286">
        <v>359770</v>
      </c>
      <c r="K13" s="286">
        <v>127.39</v>
      </c>
      <c r="N13" s="62">
        <v>57719.01</v>
      </c>
      <c r="O13" s="62">
        <v>1997230.39</v>
      </c>
      <c r="P13" s="52">
        <v>483822.01</v>
      </c>
      <c r="S13" s="52">
        <v>236983</v>
      </c>
      <c r="U13" s="287">
        <v>408893</v>
      </c>
      <c r="X13" s="287">
        <v>569614.43000000005</v>
      </c>
      <c r="Y13" s="287">
        <v>174262.01</v>
      </c>
    </row>
    <row r="14" spans="1:27" x14ac:dyDescent="0.2">
      <c r="A14" s="62" t="s">
        <v>189</v>
      </c>
      <c r="B14" s="285">
        <v>731789.69</v>
      </c>
      <c r="C14" s="285">
        <v>53400</v>
      </c>
      <c r="D14" s="285">
        <v>81281.38</v>
      </c>
      <c r="E14" s="62">
        <v>796278</v>
      </c>
      <c r="F14" s="62">
        <v>366385.6</v>
      </c>
      <c r="H14" s="286">
        <v>0</v>
      </c>
      <c r="I14" s="286">
        <v>16130</v>
      </c>
      <c r="J14" s="286">
        <v>835534</v>
      </c>
      <c r="K14" s="286">
        <v>60</v>
      </c>
      <c r="L14" s="62">
        <v>38750</v>
      </c>
      <c r="N14" s="62">
        <v>28073.99</v>
      </c>
      <c r="O14" s="62">
        <v>2502473.91</v>
      </c>
      <c r="P14" s="52">
        <v>785302.67</v>
      </c>
      <c r="S14" s="52">
        <v>481592.4</v>
      </c>
      <c r="U14" s="287">
        <v>738672.4</v>
      </c>
      <c r="X14" s="287">
        <v>335045.56</v>
      </c>
      <c r="Y14" s="287">
        <v>105089.54</v>
      </c>
    </row>
    <row r="15" spans="1:27" x14ac:dyDescent="0.2">
      <c r="A15" s="62" t="s">
        <v>191</v>
      </c>
      <c r="B15" s="285">
        <v>386829.47</v>
      </c>
      <c r="C15" s="285">
        <v>0</v>
      </c>
      <c r="D15" s="285">
        <v>171134.94</v>
      </c>
      <c r="E15" s="62">
        <v>503470.35</v>
      </c>
      <c r="F15" s="62">
        <v>412676.68</v>
      </c>
      <c r="I15" s="286">
        <v>12860</v>
      </c>
      <c r="J15" s="286">
        <v>25005</v>
      </c>
      <c r="K15" s="286">
        <v>19900</v>
      </c>
      <c r="N15" s="62">
        <v>-1035693.9</v>
      </c>
      <c r="O15" s="62">
        <v>2525004.41</v>
      </c>
      <c r="P15" s="52">
        <v>546575.65</v>
      </c>
      <c r="S15" s="52">
        <v>455144.1</v>
      </c>
      <c r="U15" s="287">
        <v>621865.1</v>
      </c>
      <c r="X15" s="287">
        <v>298866.65999999997</v>
      </c>
      <c r="Y15" s="287">
        <v>145222.06</v>
      </c>
    </row>
    <row r="16" spans="1:27" x14ac:dyDescent="0.2">
      <c r="A16" s="62" t="s">
        <v>193</v>
      </c>
      <c r="B16" s="285">
        <v>337233.99</v>
      </c>
      <c r="C16" s="285">
        <v>217842</v>
      </c>
      <c r="D16" s="285">
        <v>38543.72</v>
      </c>
      <c r="E16" s="62">
        <v>463489.4</v>
      </c>
      <c r="F16" s="62">
        <v>741997.61</v>
      </c>
      <c r="I16" s="286">
        <v>11700</v>
      </c>
      <c r="J16" s="286">
        <v>60000</v>
      </c>
      <c r="N16" s="62">
        <v>-2897569.48</v>
      </c>
      <c r="O16" s="62">
        <v>4613167.97</v>
      </c>
      <c r="P16" s="52">
        <v>659109.5</v>
      </c>
      <c r="S16" s="52">
        <v>251228</v>
      </c>
      <c r="T16" s="52">
        <v>6000</v>
      </c>
      <c r="U16" s="287">
        <v>365148</v>
      </c>
      <c r="W16" s="287">
        <v>4690</v>
      </c>
      <c r="X16" s="287">
        <v>456926.31</v>
      </c>
      <c r="Y16" s="287">
        <v>69318.960000000006</v>
      </c>
    </row>
    <row r="17" spans="1:25" x14ac:dyDescent="0.2">
      <c r="A17" s="62" t="s">
        <v>195</v>
      </c>
      <c r="B17" s="285">
        <v>83421.81</v>
      </c>
      <c r="C17" s="285">
        <v>61524</v>
      </c>
      <c r="D17" s="285">
        <v>110632.15</v>
      </c>
      <c r="E17" s="62">
        <v>1845209.99</v>
      </c>
      <c r="F17" s="62">
        <v>780029.23</v>
      </c>
      <c r="H17" s="286">
        <v>7950</v>
      </c>
      <c r="I17" s="286">
        <v>22474.23</v>
      </c>
      <c r="J17" s="286">
        <v>199920</v>
      </c>
      <c r="M17" s="62">
        <v>-1001238.62</v>
      </c>
      <c r="N17" s="62">
        <v>964740.02</v>
      </c>
      <c r="O17" s="62">
        <v>2841083.43</v>
      </c>
      <c r="P17" s="52">
        <v>24199.08</v>
      </c>
      <c r="S17" s="52">
        <v>72560</v>
      </c>
      <c r="U17" s="287">
        <v>115290</v>
      </c>
      <c r="X17" s="287">
        <v>120739.55</v>
      </c>
      <c r="Y17" s="287">
        <v>13154.41</v>
      </c>
    </row>
    <row r="18" spans="1:25" x14ac:dyDescent="0.2">
      <c r="A18" s="62" t="s">
        <v>197</v>
      </c>
      <c r="B18" s="285">
        <v>418499.15</v>
      </c>
      <c r="C18" s="285">
        <v>0</v>
      </c>
      <c r="D18" s="285">
        <v>43554.33</v>
      </c>
      <c r="E18" s="62">
        <v>2756151.4</v>
      </c>
      <c r="F18" s="62">
        <v>221476.01</v>
      </c>
      <c r="H18" s="286">
        <v>0</v>
      </c>
      <c r="I18" s="286">
        <v>9400</v>
      </c>
      <c r="J18" s="286">
        <v>233010</v>
      </c>
      <c r="N18" s="62">
        <v>2736599.99</v>
      </c>
      <c r="O18" s="62">
        <v>675062.61</v>
      </c>
      <c r="P18" s="52">
        <v>326100.33</v>
      </c>
      <c r="R18" s="52">
        <v>16.23</v>
      </c>
      <c r="S18" s="52">
        <v>264923.2</v>
      </c>
      <c r="U18" s="287">
        <v>359843.2</v>
      </c>
      <c r="X18" s="287">
        <v>330205.31</v>
      </c>
      <c r="Y18" s="287">
        <v>100514.96</v>
      </c>
    </row>
    <row r="19" spans="1:25" x14ac:dyDescent="0.2">
      <c r="A19" s="62" t="s">
        <v>199</v>
      </c>
      <c r="B19" s="285">
        <v>120100.53</v>
      </c>
      <c r="C19" s="285">
        <v>93600</v>
      </c>
      <c r="D19" s="285">
        <v>79728.740000000005</v>
      </c>
      <c r="E19" s="62">
        <v>279248</v>
      </c>
      <c r="F19" s="62">
        <v>556986.99</v>
      </c>
      <c r="I19" s="286">
        <v>2715</v>
      </c>
      <c r="J19" s="286">
        <v>638180</v>
      </c>
      <c r="K19" s="286">
        <v>5265.02</v>
      </c>
      <c r="O19" s="62">
        <v>1767990.24</v>
      </c>
      <c r="P19" s="52">
        <v>499839.69</v>
      </c>
      <c r="S19" s="52">
        <v>351620</v>
      </c>
      <c r="U19" s="287">
        <v>533060</v>
      </c>
      <c r="X19" s="287">
        <v>480275.17</v>
      </c>
      <c r="Y19" s="287">
        <v>74146.2</v>
      </c>
    </row>
    <row r="20" spans="1:25" x14ac:dyDescent="0.2">
      <c r="A20" s="62" t="s">
        <v>201</v>
      </c>
      <c r="B20" s="285">
        <v>699644.93</v>
      </c>
      <c r="C20" s="285">
        <v>35900</v>
      </c>
      <c r="D20" s="285">
        <v>41093.22</v>
      </c>
      <c r="E20" s="62">
        <v>3323505.51</v>
      </c>
      <c r="F20" s="62">
        <v>651138.13</v>
      </c>
      <c r="H20" s="286">
        <v>2000</v>
      </c>
      <c r="I20" s="286">
        <v>12431.3</v>
      </c>
      <c r="J20" s="286">
        <v>196480</v>
      </c>
      <c r="K20" s="286">
        <v>6063.9</v>
      </c>
      <c r="M20" s="62">
        <v>489131.41</v>
      </c>
      <c r="N20" s="62">
        <v>3116195.21</v>
      </c>
      <c r="O20" s="62">
        <v>938360.62</v>
      </c>
      <c r="P20" s="52">
        <v>869819.1</v>
      </c>
      <c r="R20" s="52">
        <v>1466.86</v>
      </c>
      <c r="S20" s="52">
        <v>533971.19999999995</v>
      </c>
      <c r="U20" s="287">
        <v>781361.2</v>
      </c>
      <c r="W20" s="287">
        <v>3988</v>
      </c>
      <c r="X20" s="287">
        <v>411741.29</v>
      </c>
      <c r="Y20" s="287">
        <v>151997.32</v>
      </c>
    </row>
    <row r="21" spans="1:25" x14ac:dyDescent="0.2">
      <c r="A21" s="62" t="s">
        <v>203</v>
      </c>
      <c r="B21" s="285">
        <v>178628.48000000001</v>
      </c>
      <c r="C21" s="285">
        <v>0</v>
      </c>
      <c r="D21" s="285">
        <v>376850.93</v>
      </c>
      <c r="E21" s="62">
        <v>333730.27</v>
      </c>
      <c r="F21" s="62">
        <v>636800.06000000006</v>
      </c>
      <c r="I21" s="286">
        <v>1740</v>
      </c>
      <c r="J21" s="286">
        <v>154541.44</v>
      </c>
      <c r="K21" s="286">
        <v>145.99</v>
      </c>
      <c r="N21" s="62">
        <v>631396.26</v>
      </c>
      <c r="O21" s="62">
        <v>909939.73</v>
      </c>
      <c r="P21" s="52">
        <v>567394.21</v>
      </c>
      <c r="S21" s="52">
        <v>411080</v>
      </c>
      <c r="U21" s="287">
        <v>654430</v>
      </c>
      <c r="X21" s="287">
        <v>401847.37</v>
      </c>
      <c r="Y21" s="287">
        <v>88684.52</v>
      </c>
    </row>
    <row r="22" spans="1:25" x14ac:dyDescent="0.2">
      <c r="A22" s="62" t="s">
        <v>205</v>
      </c>
      <c r="B22" s="285">
        <v>748804.1</v>
      </c>
      <c r="C22" s="285">
        <v>74400</v>
      </c>
      <c r="D22" s="285">
        <v>368897.72</v>
      </c>
      <c r="E22" s="62">
        <v>611802.06999999995</v>
      </c>
      <c r="F22" s="62">
        <v>439485.77</v>
      </c>
      <c r="H22" s="286">
        <v>26860</v>
      </c>
      <c r="I22" s="286">
        <v>6036.41</v>
      </c>
      <c r="J22" s="286">
        <v>96000</v>
      </c>
      <c r="K22" s="286">
        <v>5637.89</v>
      </c>
      <c r="N22" s="62">
        <v>415697.8</v>
      </c>
      <c r="O22" s="62">
        <v>1741975.93</v>
      </c>
      <c r="P22" s="52">
        <v>486492.83</v>
      </c>
      <c r="S22" s="52">
        <v>138760</v>
      </c>
      <c r="U22" s="287">
        <v>350080</v>
      </c>
      <c r="X22" s="287">
        <v>225863.24</v>
      </c>
      <c r="Y22" s="287">
        <v>58098.96</v>
      </c>
    </row>
    <row r="23" spans="1:25" x14ac:dyDescent="0.2">
      <c r="A23" s="62" t="s">
        <v>207</v>
      </c>
      <c r="B23" s="285">
        <v>751840.07</v>
      </c>
      <c r="C23" s="285">
        <v>22000</v>
      </c>
      <c r="D23" s="285">
        <v>94848.44</v>
      </c>
      <c r="E23" s="62">
        <v>2013734.35</v>
      </c>
      <c r="F23" s="62">
        <v>563549.04</v>
      </c>
      <c r="H23" s="286">
        <v>9000</v>
      </c>
      <c r="I23" s="286">
        <v>16974.169999999998</v>
      </c>
      <c r="J23" s="286">
        <v>257100</v>
      </c>
      <c r="K23" s="286">
        <v>0</v>
      </c>
      <c r="N23" s="62">
        <v>17400</v>
      </c>
      <c r="O23" s="62">
        <v>2083742</v>
      </c>
      <c r="P23" s="52">
        <v>509103.51</v>
      </c>
      <c r="S23" s="52">
        <v>142680</v>
      </c>
      <c r="U23" s="287">
        <v>349067</v>
      </c>
      <c r="X23" s="287">
        <v>342196.87</v>
      </c>
      <c r="Y23" s="287">
        <v>83558.94</v>
      </c>
    </row>
    <row r="24" spans="1:25" x14ac:dyDescent="0.2">
      <c r="A24" s="62" t="s">
        <v>212</v>
      </c>
      <c r="B24" s="285">
        <v>155260.25</v>
      </c>
      <c r="C24" s="285">
        <v>0</v>
      </c>
      <c r="D24" s="285">
        <v>34369.879999999997</v>
      </c>
      <c r="E24" s="62">
        <v>110668.82</v>
      </c>
      <c r="F24" s="62">
        <v>214989.84</v>
      </c>
      <c r="M24" s="62">
        <v>-1004325.38</v>
      </c>
      <c r="N24" s="62">
        <v>654578</v>
      </c>
      <c r="O24" s="62">
        <v>3255627.81</v>
      </c>
      <c r="P24" s="52">
        <v>816799.51</v>
      </c>
      <c r="R24" s="52">
        <v>923.32</v>
      </c>
      <c r="S24" s="52">
        <v>470016</v>
      </c>
      <c r="T24" s="52">
        <v>6000</v>
      </c>
      <c r="U24" s="287">
        <v>790336</v>
      </c>
      <c r="V24" s="287">
        <v>5120</v>
      </c>
      <c r="X24" s="287">
        <v>457965.12</v>
      </c>
      <c r="Y24" s="287">
        <v>60214.04</v>
      </c>
    </row>
    <row r="25" spans="1:25" x14ac:dyDescent="0.2">
      <c r="A25" s="62" t="s">
        <v>213</v>
      </c>
      <c r="B25" s="285">
        <v>175755.19</v>
      </c>
      <c r="C25" s="285">
        <v>30000</v>
      </c>
      <c r="D25" s="285">
        <v>7645.6</v>
      </c>
      <c r="E25" s="62">
        <v>1196330.76</v>
      </c>
      <c r="F25" s="62">
        <v>332479.14</v>
      </c>
      <c r="M25" s="62">
        <v>-160236.91</v>
      </c>
      <c r="O25" s="62">
        <v>1812784.26</v>
      </c>
      <c r="P25" s="52">
        <v>591540.07999999996</v>
      </c>
      <c r="R25" s="52">
        <v>400</v>
      </c>
      <c r="S25" s="52">
        <v>639680</v>
      </c>
      <c r="T25" s="52">
        <v>6000</v>
      </c>
      <c r="U25" s="287">
        <v>707560</v>
      </c>
      <c r="X25" s="287">
        <v>369780.66</v>
      </c>
      <c r="Y25" s="287">
        <v>64215.08</v>
      </c>
    </row>
    <row r="26" spans="1:25" x14ac:dyDescent="0.2">
      <c r="A26" s="62" t="s">
        <v>214</v>
      </c>
      <c r="B26" s="285">
        <v>136875.06</v>
      </c>
      <c r="C26" s="285">
        <v>0</v>
      </c>
      <c r="D26" s="285">
        <v>55650.09</v>
      </c>
      <c r="E26" s="62">
        <v>47550.36</v>
      </c>
      <c r="F26" s="62">
        <v>-121115.55</v>
      </c>
      <c r="H26" s="286">
        <v>-4661</v>
      </c>
      <c r="I26" s="286">
        <v>12675</v>
      </c>
      <c r="M26" s="62">
        <v>-1725865.28</v>
      </c>
      <c r="O26" s="62">
        <v>1839928.23</v>
      </c>
      <c r="P26" s="52">
        <v>550073.06999999995</v>
      </c>
      <c r="S26" s="52">
        <v>211666</v>
      </c>
      <c r="U26" s="287">
        <v>371606</v>
      </c>
      <c r="X26" s="287">
        <v>341527.38</v>
      </c>
      <c r="Y26" s="287">
        <v>55905.18</v>
      </c>
    </row>
    <row r="27" spans="1:25" x14ac:dyDescent="0.2">
      <c r="A27" s="62" t="s">
        <v>215</v>
      </c>
      <c r="B27" s="285">
        <v>473383.25</v>
      </c>
      <c r="C27" s="285">
        <v>0</v>
      </c>
      <c r="D27" s="285">
        <v>10284.379999999999</v>
      </c>
      <c r="E27" s="62">
        <v>2321935.4</v>
      </c>
      <c r="F27" s="62">
        <v>694785</v>
      </c>
      <c r="I27" s="286">
        <v>119900</v>
      </c>
      <c r="M27" s="62">
        <v>110198.95</v>
      </c>
      <c r="N27" s="62">
        <v>29027.3</v>
      </c>
      <c r="O27" s="62">
        <v>3263098.4</v>
      </c>
      <c r="P27" s="52">
        <v>772561.66</v>
      </c>
      <c r="S27" s="52">
        <v>480040</v>
      </c>
      <c r="U27" s="287">
        <v>792890</v>
      </c>
      <c r="X27" s="287">
        <v>388924.88</v>
      </c>
      <c r="Y27" s="287">
        <v>71934.399999999994</v>
      </c>
    </row>
    <row r="28" spans="1:25" x14ac:dyDescent="0.2">
      <c r="A28" s="62" t="s">
        <v>216</v>
      </c>
      <c r="B28" s="285">
        <v>73609.56</v>
      </c>
      <c r="C28" s="285">
        <v>0</v>
      </c>
      <c r="D28" s="285">
        <v>9159.48</v>
      </c>
      <c r="E28" s="62">
        <v>2514343.9</v>
      </c>
      <c r="F28" s="62">
        <v>643576.91</v>
      </c>
      <c r="L28" s="62">
        <v>24608</v>
      </c>
      <c r="O28" s="62">
        <v>3122820.6</v>
      </c>
      <c r="P28" s="52">
        <v>211579.22</v>
      </c>
      <c r="S28" s="52">
        <v>24680</v>
      </c>
      <c r="U28" s="287">
        <v>66140</v>
      </c>
      <c r="X28" s="287">
        <v>154571</v>
      </c>
      <c r="Y28" s="287">
        <v>24710.83</v>
      </c>
    </row>
    <row r="29" spans="1:25" x14ac:dyDescent="0.2">
      <c r="A29" s="62" t="s">
        <v>217</v>
      </c>
      <c r="B29" s="285">
        <v>299122.34999999998</v>
      </c>
      <c r="C29" s="285">
        <v>0</v>
      </c>
      <c r="D29" s="285">
        <v>14943.43</v>
      </c>
      <c r="E29" s="62">
        <v>1304083.1200000001</v>
      </c>
      <c r="F29" s="62">
        <v>969880.28</v>
      </c>
      <c r="J29" s="286">
        <v>1993056</v>
      </c>
      <c r="N29" s="62">
        <v>-1667681.77</v>
      </c>
      <c r="O29" s="62">
        <v>2219243.12</v>
      </c>
      <c r="P29" s="52">
        <v>622902.26</v>
      </c>
      <c r="S29" s="52">
        <v>145804.44</v>
      </c>
      <c r="T29" s="52">
        <v>7500</v>
      </c>
      <c r="U29" s="287">
        <v>428346.44</v>
      </c>
      <c r="X29" s="287">
        <v>245618.41</v>
      </c>
      <c r="Y29" s="287">
        <v>67788.52</v>
      </c>
    </row>
    <row r="30" spans="1:25" x14ac:dyDescent="0.2">
      <c r="A30" s="62" t="s">
        <v>218</v>
      </c>
      <c r="B30" s="285">
        <v>111184.39</v>
      </c>
      <c r="C30" s="285">
        <v>12751.5</v>
      </c>
      <c r="D30" s="285">
        <v>12128.32</v>
      </c>
      <c r="E30" s="62">
        <v>-29666.32</v>
      </c>
      <c r="F30" s="62">
        <v>-51257.88</v>
      </c>
      <c r="I30" s="286">
        <v>0</v>
      </c>
      <c r="J30" s="286">
        <v>0</v>
      </c>
      <c r="K30" s="286">
        <v>0</v>
      </c>
      <c r="M30" s="62">
        <v>0</v>
      </c>
      <c r="O30" s="62">
        <v>0</v>
      </c>
      <c r="P30" s="52">
        <v>463544.5</v>
      </c>
      <c r="R30" s="52">
        <v>0.57999999999999996</v>
      </c>
      <c r="S30" s="52">
        <v>115684.4</v>
      </c>
      <c r="U30" s="287">
        <v>300104.40000000002</v>
      </c>
      <c r="X30" s="287">
        <v>133309.87</v>
      </c>
      <c r="Y30" s="287">
        <v>80924.2</v>
      </c>
    </row>
    <row r="31" spans="1:25" x14ac:dyDescent="0.2">
      <c r="A31" s="62" t="s">
        <v>219</v>
      </c>
      <c r="B31" s="285">
        <v>126578.57</v>
      </c>
      <c r="C31" s="285">
        <v>0</v>
      </c>
      <c r="D31" s="285">
        <v>2192.79</v>
      </c>
      <c r="E31" s="62">
        <v>413591</v>
      </c>
      <c r="F31" s="62">
        <v>523458.25</v>
      </c>
      <c r="J31" s="286">
        <v>308400</v>
      </c>
      <c r="K31" s="286">
        <v>20000</v>
      </c>
      <c r="M31" s="62">
        <v>-2190280.75</v>
      </c>
      <c r="O31" s="62">
        <v>3095144.84</v>
      </c>
      <c r="P31" s="52">
        <v>476610.03</v>
      </c>
      <c r="S31" s="52">
        <v>450036</v>
      </c>
      <c r="T31" s="52">
        <v>109740</v>
      </c>
      <c r="U31" s="287">
        <v>675372</v>
      </c>
      <c r="X31" s="287">
        <v>410991.51</v>
      </c>
      <c r="Y31" s="287">
        <v>109872</v>
      </c>
    </row>
    <row r="32" spans="1:25" x14ac:dyDescent="0.2">
      <c r="A32" s="62" t="s">
        <v>220</v>
      </c>
      <c r="B32" s="285">
        <v>604752.28</v>
      </c>
      <c r="C32" s="285">
        <v>0</v>
      </c>
      <c r="D32" s="285">
        <v>14820</v>
      </c>
      <c r="E32" s="62">
        <v>1208479.76</v>
      </c>
      <c r="F32" s="62">
        <v>4439394.8899999997</v>
      </c>
      <c r="I32" s="286">
        <v>247660</v>
      </c>
      <c r="M32" s="62">
        <v>-6227238.2800000003</v>
      </c>
      <c r="O32" s="62">
        <v>11903501.289999999</v>
      </c>
      <c r="P32" s="52">
        <v>1368325.4</v>
      </c>
      <c r="Q32" s="52">
        <v>702000</v>
      </c>
      <c r="U32" s="287">
        <v>339640</v>
      </c>
      <c r="X32" s="287">
        <v>651410.22</v>
      </c>
      <c r="Y32" s="287">
        <v>639969.76</v>
      </c>
    </row>
    <row r="33" spans="1:27" x14ac:dyDescent="0.2">
      <c r="A33" s="62" t="s">
        <v>221</v>
      </c>
      <c r="B33" s="285">
        <v>177063.53</v>
      </c>
      <c r="C33" s="285">
        <v>0</v>
      </c>
      <c r="D33" s="285">
        <v>33802.879999999997</v>
      </c>
      <c r="E33" s="62">
        <v>1814382.73</v>
      </c>
      <c r="F33" s="62">
        <v>15</v>
      </c>
      <c r="O33" s="62">
        <v>4127803.68</v>
      </c>
      <c r="P33" s="52">
        <v>828494.78</v>
      </c>
      <c r="S33" s="52">
        <v>375000</v>
      </c>
      <c r="U33" s="287">
        <v>727240</v>
      </c>
      <c r="X33" s="287">
        <v>303025.03999999998</v>
      </c>
      <c r="Y33" s="287">
        <v>37041.64</v>
      </c>
    </row>
    <row r="34" spans="1:27" x14ac:dyDescent="0.2">
      <c r="A34" s="62" t="s">
        <v>222</v>
      </c>
      <c r="B34" s="285">
        <v>244492.91</v>
      </c>
      <c r="C34" s="285">
        <v>69887.399999999994</v>
      </c>
      <c r="D34" s="285">
        <v>141774.6</v>
      </c>
      <c r="E34" s="62">
        <v>724624.67</v>
      </c>
      <c r="F34" s="62">
        <v>196843.45</v>
      </c>
      <c r="N34" s="62">
        <v>1238239.96</v>
      </c>
      <c r="P34" s="52">
        <v>722157.69</v>
      </c>
      <c r="T34" s="52">
        <v>90</v>
      </c>
      <c r="U34" s="287">
        <v>248579</v>
      </c>
      <c r="X34" s="287">
        <v>269685.86</v>
      </c>
      <c r="Y34" s="287">
        <v>63049.760000000002</v>
      </c>
    </row>
    <row r="35" spans="1:27" x14ac:dyDescent="0.2">
      <c r="A35" s="62" t="s">
        <v>223</v>
      </c>
      <c r="B35" s="285">
        <v>157689.14000000001</v>
      </c>
      <c r="C35" s="285">
        <v>8352</v>
      </c>
      <c r="D35" s="285">
        <v>40845.49</v>
      </c>
      <c r="E35" s="62">
        <v>678832.54</v>
      </c>
      <c r="F35" s="62">
        <v>408065.49</v>
      </c>
      <c r="G35" s="62">
        <v>1</v>
      </c>
      <c r="O35" s="62">
        <v>2563303.2200000002</v>
      </c>
      <c r="P35" s="52">
        <v>691849.2</v>
      </c>
      <c r="S35" s="52">
        <v>138660</v>
      </c>
      <c r="U35" s="287">
        <v>371598</v>
      </c>
      <c r="X35" s="287">
        <v>203717.74</v>
      </c>
      <c r="Y35" s="287">
        <v>112877.86</v>
      </c>
    </row>
    <row r="36" spans="1:27" x14ac:dyDescent="0.2">
      <c r="A36" s="62" t="s">
        <v>227</v>
      </c>
      <c r="B36" s="285">
        <v>1309731.1000000001</v>
      </c>
      <c r="C36" s="285">
        <v>3378</v>
      </c>
      <c r="D36" s="285">
        <v>39184.910000000003</v>
      </c>
      <c r="E36" s="62">
        <v>816857.25</v>
      </c>
      <c r="F36" s="62">
        <v>94547.74</v>
      </c>
      <c r="I36" s="286">
        <v>17329</v>
      </c>
      <c r="J36" s="286">
        <v>342690</v>
      </c>
      <c r="K36" s="286">
        <v>0</v>
      </c>
      <c r="O36" s="62">
        <v>3551030.77</v>
      </c>
      <c r="P36" s="52">
        <v>400517.64</v>
      </c>
      <c r="S36" s="52">
        <v>628714.78</v>
      </c>
      <c r="U36" s="287">
        <v>849124.78</v>
      </c>
      <c r="X36" s="287">
        <v>148928.23000000001</v>
      </c>
      <c r="Y36" s="287">
        <v>48378.44</v>
      </c>
    </row>
    <row r="37" spans="1:27" x14ac:dyDescent="0.2">
      <c r="A37" s="62" t="s">
        <v>228</v>
      </c>
      <c r="B37" s="285">
        <v>527396.29</v>
      </c>
      <c r="C37" s="285">
        <v>10484</v>
      </c>
      <c r="D37" s="285">
        <v>5527.22</v>
      </c>
      <c r="E37" s="62">
        <v>485491.94</v>
      </c>
      <c r="F37" s="62">
        <v>300367.98</v>
      </c>
      <c r="I37" s="286">
        <v>21679.200000000001</v>
      </c>
      <c r="J37" s="286">
        <v>26480</v>
      </c>
      <c r="K37" s="286">
        <v>173</v>
      </c>
      <c r="N37" s="62">
        <v>-18121.43</v>
      </c>
      <c r="O37" s="62">
        <v>1930924.79</v>
      </c>
      <c r="P37" s="52">
        <v>311905.43</v>
      </c>
      <c r="S37" s="52">
        <v>186480</v>
      </c>
      <c r="U37" s="287">
        <v>274683</v>
      </c>
      <c r="X37" s="287">
        <v>74919.199999999997</v>
      </c>
      <c r="Y37" s="287">
        <v>84192.61</v>
      </c>
      <c r="Z37" s="287">
        <v>0</v>
      </c>
    </row>
    <row r="38" spans="1:27" x14ac:dyDescent="0.2">
      <c r="A38" s="62" t="s">
        <v>229</v>
      </c>
      <c r="B38" s="285">
        <v>245624.41</v>
      </c>
      <c r="C38" s="285">
        <v>49958</v>
      </c>
      <c r="D38" s="285">
        <v>8801.16</v>
      </c>
      <c r="E38" s="62">
        <v>266936.44</v>
      </c>
      <c r="F38" s="62">
        <v>217156.83</v>
      </c>
      <c r="I38" s="286">
        <v>31032.31</v>
      </c>
      <c r="J38" s="286">
        <v>188280</v>
      </c>
      <c r="K38" s="286">
        <v>619.35</v>
      </c>
      <c r="N38" s="62">
        <v>133908.93</v>
      </c>
      <c r="O38" s="62">
        <v>2854572.07</v>
      </c>
      <c r="P38" s="52">
        <v>532613.86</v>
      </c>
      <c r="Q38" s="52">
        <v>88240</v>
      </c>
      <c r="S38" s="52">
        <v>109305</v>
      </c>
      <c r="U38" s="287">
        <v>371888</v>
      </c>
      <c r="W38" s="287">
        <v>760</v>
      </c>
      <c r="X38" s="287">
        <v>279049.94</v>
      </c>
      <c r="Y38" s="287">
        <v>141124.31</v>
      </c>
      <c r="AA38" s="287">
        <v>58000</v>
      </c>
    </row>
    <row r="39" spans="1:27" x14ac:dyDescent="0.2">
      <c r="A39" s="62" t="s">
        <v>230</v>
      </c>
      <c r="B39" s="285">
        <v>541711.77</v>
      </c>
      <c r="C39" s="285">
        <v>32446</v>
      </c>
      <c r="D39" s="285">
        <v>24441.42</v>
      </c>
      <c r="E39" s="62">
        <v>552534.93000000005</v>
      </c>
      <c r="F39" s="62">
        <v>87884.6</v>
      </c>
      <c r="I39" s="286">
        <v>10855.25</v>
      </c>
      <c r="J39" s="286">
        <v>23250</v>
      </c>
      <c r="L39" s="62">
        <v>20000</v>
      </c>
      <c r="M39" s="62">
        <v>-261641.49</v>
      </c>
      <c r="O39" s="62">
        <v>1440362.48</v>
      </c>
      <c r="P39" s="52">
        <v>341727.28</v>
      </c>
      <c r="R39" s="52">
        <v>3.11</v>
      </c>
      <c r="S39" s="52">
        <v>258932.4</v>
      </c>
      <c r="U39" s="287">
        <v>335772.4</v>
      </c>
      <c r="X39" s="287">
        <v>187065.91</v>
      </c>
      <c r="Y39" s="287">
        <v>45793</v>
      </c>
    </row>
    <row r="40" spans="1:27" x14ac:dyDescent="0.2">
      <c r="A40" s="62" t="s">
        <v>231</v>
      </c>
      <c r="B40" s="285">
        <v>397696.06</v>
      </c>
      <c r="C40" s="285">
        <v>15140.59</v>
      </c>
      <c r="D40" s="285">
        <v>13573.61</v>
      </c>
      <c r="E40" s="62">
        <v>98535.45</v>
      </c>
      <c r="F40" s="62">
        <v>250337.82</v>
      </c>
      <c r="I40" s="286">
        <v>13712.5</v>
      </c>
      <c r="J40" s="286">
        <v>43470</v>
      </c>
      <c r="N40" s="62">
        <v>100154.92</v>
      </c>
      <c r="O40" s="62">
        <v>455164.99</v>
      </c>
      <c r="P40" s="52">
        <v>332939.09000000003</v>
      </c>
      <c r="R40" s="52">
        <v>2.2999999999999998</v>
      </c>
      <c r="S40" s="52">
        <v>332064.53999999998</v>
      </c>
      <c r="T40" s="52">
        <v>527</v>
      </c>
      <c r="U40" s="287">
        <v>545200.54</v>
      </c>
      <c r="V40" s="287">
        <v>7440</v>
      </c>
      <c r="X40" s="287">
        <v>154030.6</v>
      </c>
      <c r="Y40" s="287">
        <v>19302.16</v>
      </c>
    </row>
    <row r="41" spans="1:27" x14ac:dyDescent="0.2">
      <c r="A41" s="62" t="s">
        <v>232</v>
      </c>
      <c r="B41" s="285">
        <v>376857.92</v>
      </c>
      <c r="C41" s="285">
        <v>218</v>
      </c>
      <c r="D41" s="285">
        <v>24971.55</v>
      </c>
      <c r="E41" s="62">
        <v>274078.07</v>
      </c>
      <c r="F41" s="62">
        <v>173633.81</v>
      </c>
      <c r="I41" s="286">
        <v>10102</v>
      </c>
      <c r="J41" s="286">
        <v>320602.88</v>
      </c>
      <c r="K41" s="286">
        <v>6472.41</v>
      </c>
      <c r="N41" s="62">
        <v>-72483.31</v>
      </c>
      <c r="O41" s="62">
        <v>1976836.89</v>
      </c>
      <c r="P41" s="52">
        <v>313578.48</v>
      </c>
      <c r="S41" s="52">
        <v>298405.14</v>
      </c>
      <c r="U41" s="287">
        <v>389041.14</v>
      </c>
      <c r="W41" s="287">
        <v>35610</v>
      </c>
      <c r="X41" s="287">
        <v>198534.25</v>
      </c>
      <c r="Y41" s="287">
        <v>62236.28</v>
      </c>
    </row>
    <row r="42" spans="1:27" x14ac:dyDescent="0.2">
      <c r="A42" s="62" t="s">
        <v>233</v>
      </c>
      <c r="B42" s="285">
        <v>356627.74</v>
      </c>
      <c r="C42" s="285">
        <v>50747</v>
      </c>
      <c r="D42" s="285">
        <v>66172.820000000007</v>
      </c>
      <c r="E42" s="62">
        <v>638111.31999999995</v>
      </c>
      <c r="F42" s="62">
        <v>241822.21</v>
      </c>
      <c r="I42" s="286">
        <v>18097.88</v>
      </c>
      <c r="J42" s="286">
        <v>163225</v>
      </c>
      <c r="K42" s="286">
        <v>2992.66</v>
      </c>
      <c r="N42" s="62">
        <v>1444</v>
      </c>
      <c r="O42" s="62">
        <v>1732965.71</v>
      </c>
      <c r="P42" s="52">
        <v>353445.71</v>
      </c>
      <c r="Q42" s="52">
        <v>7200</v>
      </c>
      <c r="S42" s="52">
        <v>220253.5</v>
      </c>
      <c r="U42" s="287">
        <v>444073.5</v>
      </c>
      <c r="W42" s="287">
        <v>6260</v>
      </c>
      <c r="X42" s="287">
        <v>348405.1</v>
      </c>
      <c r="Y42" s="287">
        <v>75226.38</v>
      </c>
    </row>
    <row r="43" spans="1:27" x14ac:dyDescent="0.2">
      <c r="A43" s="62" t="s">
        <v>234</v>
      </c>
      <c r="B43" s="285">
        <v>536016.98</v>
      </c>
      <c r="C43" s="285">
        <v>38851.08</v>
      </c>
      <c r="D43" s="285">
        <v>94463.34</v>
      </c>
      <c r="E43" s="62">
        <v>524178.6</v>
      </c>
      <c r="F43" s="62">
        <v>138196.68</v>
      </c>
      <c r="I43" s="286">
        <v>11567.71</v>
      </c>
      <c r="J43" s="286">
        <v>83800</v>
      </c>
      <c r="K43" s="286">
        <v>793</v>
      </c>
      <c r="O43" s="62">
        <v>2083523.09</v>
      </c>
      <c r="P43" s="52">
        <v>332819.57</v>
      </c>
      <c r="S43" s="52">
        <v>236302.5</v>
      </c>
      <c r="U43" s="287">
        <v>407582.5</v>
      </c>
      <c r="V43" s="287">
        <v>5420</v>
      </c>
      <c r="X43" s="287">
        <v>207106.94</v>
      </c>
      <c r="Y43" s="287">
        <v>145095.82</v>
      </c>
      <c r="AA43" s="287">
        <v>5200</v>
      </c>
    </row>
    <row r="44" spans="1:27" x14ac:dyDescent="0.2">
      <c r="A44" s="62" t="s">
        <v>235</v>
      </c>
      <c r="B44" s="285">
        <v>300619.69</v>
      </c>
      <c r="C44" s="285">
        <v>0</v>
      </c>
      <c r="D44" s="285">
        <v>13982.93</v>
      </c>
      <c r="E44" s="62">
        <v>1119748.42</v>
      </c>
      <c r="F44" s="62">
        <v>279431.39</v>
      </c>
      <c r="H44" s="286">
        <v>0</v>
      </c>
      <c r="I44" s="286">
        <v>13180.64</v>
      </c>
      <c r="P44" s="52">
        <v>287598.09000000003</v>
      </c>
      <c r="S44" s="52">
        <v>239610</v>
      </c>
      <c r="U44" s="287">
        <v>425106</v>
      </c>
      <c r="X44" s="287">
        <v>186536.95999999999</v>
      </c>
      <c r="Y44" s="287">
        <v>74399.44</v>
      </c>
    </row>
    <row r="45" spans="1:27" x14ac:dyDescent="0.2">
      <c r="A45" s="62" t="s">
        <v>236</v>
      </c>
      <c r="B45" s="285">
        <v>80959.460000000006</v>
      </c>
      <c r="C45" s="285">
        <v>78102.58</v>
      </c>
      <c r="D45" s="285">
        <v>44171.35</v>
      </c>
      <c r="E45" s="62">
        <v>726551.72</v>
      </c>
      <c r="F45" s="62">
        <v>319956.40999999997</v>
      </c>
      <c r="I45" s="286">
        <v>31099.96</v>
      </c>
      <c r="J45" s="286">
        <v>20000</v>
      </c>
      <c r="K45" s="286">
        <v>2770.73</v>
      </c>
      <c r="O45" s="62">
        <v>1500565.11</v>
      </c>
      <c r="P45" s="52">
        <v>519649.73</v>
      </c>
      <c r="S45" s="52">
        <v>285950</v>
      </c>
      <c r="T45" s="52">
        <v>9200</v>
      </c>
      <c r="U45" s="287">
        <v>545546</v>
      </c>
      <c r="X45" s="287">
        <v>234905.49</v>
      </c>
      <c r="Y45" s="287">
        <v>77384.509999999995</v>
      </c>
    </row>
    <row r="46" spans="1:27" x14ac:dyDescent="0.2">
      <c r="A46" s="62" t="s">
        <v>238</v>
      </c>
      <c r="B46" s="285">
        <v>138161.91</v>
      </c>
      <c r="C46" s="285">
        <v>2219</v>
      </c>
      <c r="D46" s="285">
        <v>12967.29</v>
      </c>
      <c r="E46" s="62">
        <v>38810.410000000003</v>
      </c>
      <c r="F46" s="62">
        <v>237279.92</v>
      </c>
      <c r="G46" s="62">
        <v>1</v>
      </c>
      <c r="I46" s="286">
        <v>14600</v>
      </c>
      <c r="J46" s="286">
        <v>45350</v>
      </c>
      <c r="O46" s="62">
        <v>2280594.58</v>
      </c>
      <c r="P46" s="52">
        <v>373917.76</v>
      </c>
      <c r="S46" s="52">
        <v>534999</v>
      </c>
      <c r="U46" s="287">
        <v>639679</v>
      </c>
      <c r="X46" s="287">
        <v>213135.97</v>
      </c>
      <c r="Y46" s="287">
        <v>59092.04</v>
      </c>
    </row>
    <row r="47" spans="1:27" x14ac:dyDescent="0.2">
      <c r="A47" s="62" t="s">
        <v>242</v>
      </c>
      <c r="B47" s="285">
        <v>316731.25</v>
      </c>
      <c r="C47" s="285">
        <v>11516</v>
      </c>
      <c r="D47" s="285">
        <v>5481.05</v>
      </c>
      <c r="E47" s="62">
        <v>5687992.4900000002</v>
      </c>
      <c r="F47" s="62">
        <v>1342563.27</v>
      </c>
      <c r="I47" s="286">
        <v>10452</v>
      </c>
      <c r="M47" s="62">
        <v>-1171647.55</v>
      </c>
      <c r="N47" s="62">
        <v>-275915.02</v>
      </c>
      <c r="O47" s="62">
        <v>2114009</v>
      </c>
      <c r="P47" s="52">
        <v>139066.48000000001</v>
      </c>
      <c r="R47" s="52">
        <v>98.67</v>
      </c>
      <c r="S47" s="52">
        <v>273041.2</v>
      </c>
      <c r="U47" s="287">
        <v>357701.2</v>
      </c>
      <c r="W47" s="287">
        <v>3500</v>
      </c>
      <c r="X47" s="287">
        <v>164149.22</v>
      </c>
      <c r="Y47" s="287">
        <v>181418.51</v>
      </c>
    </row>
    <row r="48" spans="1:27" x14ac:dyDescent="0.2">
      <c r="A48" s="62" t="s">
        <v>243</v>
      </c>
      <c r="B48" s="285">
        <v>200217.81</v>
      </c>
      <c r="C48" s="285">
        <v>53890.9</v>
      </c>
      <c r="D48" s="285">
        <v>31923.52</v>
      </c>
      <c r="E48" s="62">
        <v>3420019.77</v>
      </c>
      <c r="F48" s="62">
        <v>142788.24</v>
      </c>
      <c r="H48" s="286">
        <v>0</v>
      </c>
      <c r="I48" s="286">
        <v>32964</v>
      </c>
      <c r="J48" s="286">
        <v>31440</v>
      </c>
      <c r="K48" s="286">
        <v>247</v>
      </c>
      <c r="M48" s="62">
        <v>488987.81</v>
      </c>
      <c r="N48" s="62">
        <v>78887.83</v>
      </c>
      <c r="O48" s="62">
        <v>1646714.98</v>
      </c>
      <c r="P48" s="52">
        <v>372195.41</v>
      </c>
      <c r="S48" s="52">
        <v>134442</v>
      </c>
      <c r="U48" s="287">
        <v>308082</v>
      </c>
      <c r="X48" s="287">
        <v>275043.49</v>
      </c>
      <c r="Y48" s="287">
        <v>88763.9</v>
      </c>
    </row>
    <row r="49" spans="1:27" x14ac:dyDescent="0.2">
      <c r="A49" s="62" t="s">
        <v>244</v>
      </c>
      <c r="B49" s="285">
        <v>703757.04</v>
      </c>
      <c r="C49" s="285">
        <v>0</v>
      </c>
      <c r="D49" s="285">
        <v>10741.15</v>
      </c>
      <c r="E49" s="62">
        <v>1691999.1</v>
      </c>
      <c r="F49" s="62">
        <v>2098663.5699999998</v>
      </c>
      <c r="G49" s="62">
        <v>73999</v>
      </c>
      <c r="H49" s="286">
        <v>0</v>
      </c>
      <c r="I49" s="286">
        <v>11210</v>
      </c>
      <c r="N49" s="62">
        <v>13886.09</v>
      </c>
      <c r="O49" s="62">
        <v>2273364.33</v>
      </c>
      <c r="P49" s="52">
        <v>105496.49</v>
      </c>
      <c r="R49" s="52">
        <v>1671.62</v>
      </c>
      <c r="S49" s="52">
        <v>216000</v>
      </c>
      <c r="U49" s="287">
        <v>365430</v>
      </c>
      <c r="X49" s="287">
        <v>202542.42</v>
      </c>
      <c r="Y49" s="287">
        <v>90326.48</v>
      </c>
    </row>
    <row r="50" spans="1:27" x14ac:dyDescent="0.2">
      <c r="A50" s="62" t="s">
        <v>248</v>
      </c>
      <c r="B50" s="285">
        <v>566337.98</v>
      </c>
      <c r="C50" s="285">
        <v>1064</v>
      </c>
      <c r="D50" s="285">
        <v>90.26</v>
      </c>
      <c r="E50" s="62">
        <v>200999.89</v>
      </c>
      <c r="F50" s="62">
        <v>651896.09</v>
      </c>
      <c r="H50" s="286">
        <v>0</v>
      </c>
      <c r="I50" s="286">
        <v>0</v>
      </c>
      <c r="N50" s="62">
        <v>181461.1</v>
      </c>
      <c r="O50" s="62">
        <v>2191305.25</v>
      </c>
      <c r="P50" s="52">
        <v>746806.06</v>
      </c>
      <c r="S50" s="52">
        <v>473709.6</v>
      </c>
      <c r="U50" s="287">
        <v>620389.6</v>
      </c>
      <c r="X50" s="287">
        <v>131512.13</v>
      </c>
      <c r="Y50" s="287">
        <v>81888.84</v>
      </c>
    </row>
    <row r="51" spans="1:27" x14ac:dyDescent="0.2">
      <c r="A51" s="62" t="s">
        <v>249</v>
      </c>
      <c r="B51" s="285">
        <v>2376958.7799999998</v>
      </c>
      <c r="C51" s="285">
        <v>0</v>
      </c>
      <c r="D51" s="285">
        <v>92392.29</v>
      </c>
      <c r="E51" s="62">
        <v>1010557.77</v>
      </c>
      <c r="F51" s="62">
        <v>386334.96</v>
      </c>
      <c r="H51" s="286">
        <v>0</v>
      </c>
      <c r="I51" s="286">
        <v>0</v>
      </c>
      <c r="J51" s="286">
        <v>168474.55</v>
      </c>
      <c r="N51" s="62">
        <v>-84.89</v>
      </c>
      <c r="O51" s="62">
        <v>2281491.52</v>
      </c>
      <c r="P51" s="52">
        <v>1808236.73</v>
      </c>
      <c r="Q51" s="52">
        <v>132251</v>
      </c>
      <c r="S51" s="52">
        <v>593903.57999999996</v>
      </c>
      <c r="U51" s="287">
        <v>839793.58</v>
      </c>
      <c r="V51" s="287">
        <v>4392.8</v>
      </c>
      <c r="X51" s="287">
        <v>654268</v>
      </c>
      <c r="Y51" s="287">
        <v>84198.52</v>
      </c>
    </row>
    <row r="52" spans="1:27" x14ac:dyDescent="0.2">
      <c r="A52" s="62" t="s">
        <v>250</v>
      </c>
      <c r="B52" s="285">
        <v>539393.81999999995</v>
      </c>
      <c r="C52" s="285">
        <v>0</v>
      </c>
      <c r="D52" s="285">
        <v>55063.05</v>
      </c>
      <c r="E52" s="62">
        <v>161852.95000000001</v>
      </c>
      <c r="F52" s="62">
        <v>498824.21</v>
      </c>
      <c r="H52" s="286">
        <v>0</v>
      </c>
      <c r="I52" s="286">
        <v>0</v>
      </c>
      <c r="J52" s="286">
        <v>156220</v>
      </c>
      <c r="K52" s="286">
        <v>2244</v>
      </c>
      <c r="O52" s="62">
        <v>2647377.69</v>
      </c>
      <c r="P52" s="52">
        <v>1336997.6299999999</v>
      </c>
      <c r="S52" s="52">
        <v>444128</v>
      </c>
      <c r="U52" s="287">
        <v>762328</v>
      </c>
      <c r="X52" s="287">
        <v>406552.61</v>
      </c>
      <c r="Y52" s="287">
        <v>60281.24</v>
      </c>
    </row>
    <row r="53" spans="1:27" x14ac:dyDescent="0.2">
      <c r="A53" s="62" t="s">
        <v>251</v>
      </c>
      <c r="B53" s="285">
        <v>904758.57</v>
      </c>
      <c r="C53" s="285">
        <v>0</v>
      </c>
      <c r="D53" s="285">
        <v>5509.08</v>
      </c>
      <c r="E53" s="62">
        <v>334385.65999999997</v>
      </c>
      <c r="F53" s="62">
        <v>403849.95</v>
      </c>
      <c r="H53" s="286">
        <v>0</v>
      </c>
      <c r="I53" s="286">
        <v>35194.97</v>
      </c>
      <c r="J53" s="286">
        <v>562484.64</v>
      </c>
      <c r="K53" s="286">
        <v>4585.3999999999996</v>
      </c>
      <c r="O53" s="62">
        <v>4706462.17</v>
      </c>
      <c r="P53" s="52">
        <v>1024600.54</v>
      </c>
      <c r="R53" s="52">
        <v>1550.15</v>
      </c>
      <c r="S53" s="52">
        <v>679879.64</v>
      </c>
      <c r="U53" s="287">
        <v>757714.64</v>
      </c>
      <c r="W53" s="287">
        <v>1000</v>
      </c>
      <c r="X53" s="287">
        <v>623504.9</v>
      </c>
      <c r="Y53" s="287">
        <v>72652.36</v>
      </c>
    </row>
    <row r="54" spans="1:27" x14ac:dyDescent="0.2">
      <c r="A54" s="62" t="s">
        <v>255</v>
      </c>
      <c r="B54" s="285">
        <v>591611.02</v>
      </c>
      <c r="C54" s="285">
        <v>3448</v>
      </c>
      <c r="D54" s="285">
        <v>149386.63</v>
      </c>
      <c r="E54" s="62">
        <v>1586910.98</v>
      </c>
      <c r="F54" s="62">
        <v>411864.79</v>
      </c>
      <c r="G54" s="62">
        <v>0</v>
      </c>
      <c r="J54" s="286">
        <v>0</v>
      </c>
      <c r="K54" s="286">
        <v>1961</v>
      </c>
      <c r="N54" s="62">
        <v>1916233.64</v>
      </c>
      <c r="O54" s="62">
        <v>954921</v>
      </c>
      <c r="P54" s="52">
        <v>326582.81</v>
      </c>
      <c r="S54" s="52">
        <v>158980</v>
      </c>
      <c r="T54" s="52">
        <v>282008</v>
      </c>
      <c r="U54" s="287">
        <v>331608</v>
      </c>
      <c r="W54" s="287">
        <v>2912</v>
      </c>
      <c r="X54" s="287">
        <v>287494.87</v>
      </c>
      <c r="Y54" s="287">
        <v>75450.16</v>
      </c>
      <c r="AA54" s="287">
        <v>200000</v>
      </c>
    </row>
    <row r="55" spans="1:27" x14ac:dyDescent="0.2">
      <c r="A55" s="62" t="s">
        <v>256</v>
      </c>
      <c r="B55" s="285">
        <v>1189344.5900000001</v>
      </c>
      <c r="C55" s="285">
        <v>35800</v>
      </c>
      <c r="D55" s="285">
        <v>86053.74</v>
      </c>
      <c r="E55" s="62">
        <v>721609.66</v>
      </c>
      <c r="F55" s="62">
        <v>418551.57</v>
      </c>
      <c r="J55" s="286">
        <v>817875.32</v>
      </c>
      <c r="K55" s="286">
        <v>2278</v>
      </c>
      <c r="N55" s="62">
        <v>105652.68</v>
      </c>
      <c r="O55" s="62">
        <v>2528782.23</v>
      </c>
      <c r="P55" s="52">
        <v>436149.04</v>
      </c>
      <c r="R55" s="52">
        <v>60.33</v>
      </c>
      <c r="S55" s="52">
        <v>238630</v>
      </c>
      <c r="T55" s="52">
        <v>24200</v>
      </c>
      <c r="U55" s="287">
        <v>452198</v>
      </c>
      <c r="V55" s="287">
        <v>31346</v>
      </c>
      <c r="X55" s="287">
        <v>1121796.8400000001</v>
      </c>
      <c r="Y55" s="287">
        <v>96927.2</v>
      </c>
    </row>
    <row r="56" spans="1:27" x14ac:dyDescent="0.2">
      <c r="A56" s="62" t="s">
        <v>257</v>
      </c>
      <c r="B56" s="285">
        <v>213139.59</v>
      </c>
      <c r="D56" s="285">
        <v>23996.28</v>
      </c>
      <c r="E56" s="62">
        <v>991509.38</v>
      </c>
      <c r="F56" s="62">
        <v>129298.81</v>
      </c>
      <c r="J56" s="286">
        <v>147273</v>
      </c>
      <c r="K56" s="286">
        <v>1155</v>
      </c>
      <c r="N56" s="62">
        <v>-1260569.22</v>
      </c>
      <c r="O56" s="62">
        <v>2500517.0699999998</v>
      </c>
      <c r="P56" s="52">
        <v>457636.06</v>
      </c>
      <c r="S56" s="52">
        <v>234160</v>
      </c>
      <c r="T56" s="52">
        <v>11400</v>
      </c>
      <c r="U56" s="287">
        <v>354040</v>
      </c>
      <c r="V56" s="287">
        <v>16128</v>
      </c>
      <c r="X56" s="287">
        <v>297030.49</v>
      </c>
      <c r="Y56" s="287">
        <v>62429.36</v>
      </c>
      <c r="AA56" s="287">
        <v>4000</v>
      </c>
    </row>
    <row r="57" spans="1:27" x14ac:dyDescent="0.2">
      <c r="A57" s="62" t="s">
        <v>258</v>
      </c>
      <c r="B57" s="285">
        <v>669406.5</v>
      </c>
      <c r="D57" s="285">
        <v>56249.120000000003</v>
      </c>
      <c r="E57" s="62">
        <v>569521.66</v>
      </c>
      <c r="F57" s="62">
        <v>419642.68</v>
      </c>
      <c r="J57" s="286">
        <v>43763.49</v>
      </c>
      <c r="K57" s="286">
        <v>2469</v>
      </c>
      <c r="N57" s="62">
        <v>-122552.74</v>
      </c>
      <c r="O57" s="62">
        <v>1946573.94</v>
      </c>
      <c r="P57" s="52">
        <v>606207.1</v>
      </c>
      <c r="S57" s="52">
        <v>214900</v>
      </c>
      <c r="T57" s="52">
        <v>37800</v>
      </c>
      <c r="U57" s="287">
        <v>465664</v>
      </c>
      <c r="V57" s="287">
        <v>10832</v>
      </c>
      <c r="X57" s="287">
        <v>428529.83</v>
      </c>
      <c r="Y57" s="287">
        <v>109315</v>
      </c>
    </row>
    <row r="58" spans="1:27" x14ac:dyDescent="0.2">
      <c r="A58" s="62" t="s">
        <v>259</v>
      </c>
      <c r="B58" s="285">
        <v>90582.45</v>
      </c>
      <c r="D58" s="285">
        <v>47026.75</v>
      </c>
      <c r="E58" s="62">
        <v>231221.77</v>
      </c>
      <c r="F58" s="62">
        <v>100489.66</v>
      </c>
      <c r="J58" s="286">
        <v>50535.519999999997</v>
      </c>
      <c r="K58" s="286">
        <v>474</v>
      </c>
      <c r="N58" s="62">
        <v>-329480.03999999998</v>
      </c>
      <c r="O58" s="62">
        <v>980950.37</v>
      </c>
      <c r="P58" s="52">
        <v>896578.41</v>
      </c>
      <c r="S58" s="52">
        <v>207570</v>
      </c>
      <c r="T58" s="52">
        <v>3000</v>
      </c>
      <c r="U58" s="287">
        <v>254183</v>
      </c>
      <c r="V58" s="287">
        <v>5784</v>
      </c>
      <c r="X58" s="287">
        <v>1059381.51</v>
      </c>
      <c r="Y58" s="287">
        <v>20959.12</v>
      </c>
    </row>
    <row r="59" spans="1:27" x14ac:dyDescent="0.2">
      <c r="A59" s="62" t="s">
        <v>260</v>
      </c>
      <c r="B59" s="285">
        <v>287529.7</v>
      </c>
      <c r="D59" s="285">
        <v>23652.63</v>
      </c>
      <c r="E59" s="62">
        <v>1062214.4099999999</v>
      </c>
      <c r="F59" s="62">
        <v>46454.87</v>
      </c>
      <c r="J59" s="286">
        <v>123445</v>
      </c>
      <c r="K59" s="286">
        <v>0</v>
      </c>
      <c r="N59" s="62">
        <v>-349549.96</v>
      </c>
      <c r="O59" s="62">
        <v>1692734.22</v>
      </c>
      <c r="P59" s="52">
        <v>181187.46</v>
      </c>
      <c r="S59" s="52">
        <v>146090</v>
      </c>
      <c r="T59" s="52">
        <v>12200</v>
      </c>
      <c r="U59" s="287">
        <v>205274</v>
      </c>
      <c r="V59" s="287">
        <v>380</v>
      </c>
      <c r="X59" s="287">
        <v>130520.53</v>
      </c>
      <c r="Y59" s="287">
        <v>50080.58</v>
      </c>
    </row>
    <row r="60" spans="1:27" x14ac:dyDescent="0.2">
      <c r="A60" s="62" t="s">
        <v>264</v>
      </c>
      <c r="B60" s="285">
        <v>465994.51</v>
      </c>
      <c r="C60" s="285">
        <v>3928</v>
      </c>
      <c r="D60" s="285">
        <v>19579.71</v>
      </c>
      <c r="E60" s="62">
        <v>802765.58</v>
      </c>
      <c r="F60" s="62">
        <v>-483603.43</v>
      </c>
      <c r="H60" s="286">
        <v>49591</v>
      </c>
      <c r="I60" s="286">
        <v>23387.16</v>
      </c>
      <c r="J60" s="286">
        <v>622319</v>
      </c>
      <c r="N60" s="62">
        <v>-2127372.7599999998</v>
      </c>
      <c r="O60" s="62">
        <v>2210713.7999999998</v>
      </c>
      <c r="P60" s="52">
        <v>638508.26</v>
      </c>
      <c r="S60" s="52">
        <v>304816.8</v>
      </c>
      <c r="U60" s="287">
        <v>435336.8</v>
      </c>
      <c r="W60" s="287">
        <v>3708</v>
      </c>
      <c r="X60" s="287">
        <v>394328.46</v>
      </c>
      <c r="Y60" s="287">
        <v>52950.2</v>
      </c>
    </row>
    <row r="61" spans="1:27" x14ac:dyDescent="0.2">
      <c r="A61" s="282" t="s">
        <v>265</v>
      </c>
      <c r="B61" s="285">
        <v>699888.52</v>
      </c>
      <c r="C61" s="285">
        <v>19814</v>
      </c>
      <c r="D61" s="285">
        <v>231377.77</v>
      </c>
      <c r="E61" s="62">
        <v>843213.97</v>
      </c>
      <c r="F61" s="62">
        <v>-94676.01</v>
      </c>
      <c r="H61" s="286">
        <v>22490</v>
      </c>
      <c r="I61" s="286">
        <v>13375</v>
      </c>
      <c r="J61" s="286">
        <v>79063</v>
      </c>
      <c r="N61" s="62">
        <v>220188.62</v>
      </c>
      <c r="O61" s="62">
        <v>1549075.07</v>
      </c>
      <c r="P61" s="52">
        <v>803368.97</v>
      </c>
      <c r="R61" s="52">
        <v>40.54</v>
      </c>
      <c r="S61" s="52">
        <v>450427</v>
      </c>
      <c r="U61" s="287">
        <v>561147</v>
      </c>
      <c r="X61" s="287">
        <v>377807.74</v>
      </c>
      <c r="Y61" s="287">
        <v>66478.44</v>
      </c>
    </row>
    <row r="62" spans="1:27" x14ac:dyDescent="0.2">
      <c r="A62" s="62" t="s">
        <v>266</v>
      </c>
      <c r="B62" s="285">
        <v>407637.02</v>
      </c>
      <c r="C62" s="285">
        <v>881393</v>
      </c>
      <c r="D62" s="285">
        <v>104797.78</v>
      </c>
      <c r="E62" s="62">
        <v>50143.16</v>
      </c>
      <c r="F62" s="62">
        <v>158303.18</v>
      </c>
      <c r="I62" s="286">
        <v>80075</v>
      </c>
      <c r="J62" s="286">
        <v>382664</v>
      </c>
      <c r="K62" s="286">
        <v>895001.68</v>
      </c>
      <c r="N62" s="62">
        <v>21001.64</v>
      </c>
      <c r="O62" s="62">
        <v>3406179.86</v>
      </c>
      <c r="P62" s="52">
        <v>799546.5</v>
      </c>
      <c r="S62" s="52">
        <v>449713.6</v>
      </c>
      <c r="U62" s="287">
        <v>650461.6</v>
      </c>
      <c r="X62" s="287">
        <v>334751.88</v>
      </c>
      <c r="Y62" s="287">
        <v>24540.84</v>
      </c>
    </row>
    <row r="63" spans="1:27" x14ac:dyDescent="0.2">
      <c r="A63" s="62" t="s">
        <v>267</v>
      </c>
      <c r="B63" s="285">
        <v>420091.31</v>
      </c>
      <c r="C63" s="285">
        <v>182784</v>
      </c>
      <c r="D63" s="285">
        <v>37282.910000000003</v>
      </c>
      <c r="E63" s="62">
        <v>194157.2</v>
      </c>
      <c r="F63" s="62">
        <v>125066.81</v>
      </c>
      <c r="H63" s="286">
        <v>0</v>
      </c>
      <c r="I63" s="286">
        <v>13000</v>
      </c>
      <c r="J63" s="286">
        <v>461738</v>
      </c>
      <c r="N63" s="62">
        <v>-3234.99</v>
      </c>
      <c r="O63" s="62">
        <v>1679166.57</v>
      </c>
      <c r="P63" s="52">
        <v>737984.96</v>
      </c>
      <c r="Q63" s="52">
        <v>15000</v>
      </c>
      <c r="U63" s="287">
        <v>102472</v>
      </c>
      <c r="W63" s="287">
        <v>440</v>
      </c>
      <c r="X63" s="287">
        <v>329187.8</v>
      </c>
      <c r="Y63" s="287">
        <v>22400.83</v>
      </c>
    </row>
    <row r="64" spans="1:27" x14ac:dyDescent="0.2">
      <c r="A64" s="62" t="s">
        <v>268</v>
      </c>
      <c r="B64" s="285">
        <v>210668.19</v>
      </c>
      <c r="C64" s="285">
        <v>0</v>
      </c>
      <c r="D64" s="285">
        <v>44063.94</v>
      </c>
      <c r="E64" s="62">
        <v>539158.69999999995</v>
      </c>
      <c r="F64" s="62">
        <v>219948.16</v>
      </c>
      <c r="H64" s="286">
        <v>0</v>
      </c>
      <c r="I64" s="286">
        <v>44000</v>
      </c>
      <c r="J64" s="286">
        <v>17700</v>
      </c>
      <c r="K64" s="286">
        <v>43400</v>
      </c>
      <c r="O64" s="62">
        <v>1290095.46</v>
      </c>
      <c r="P64" s="52">
        <v>582715.63</v>
      </c>
      <c r="S64" s="52">
        <v>278133.95</v>
      </c>
      <c r="U64" s="287">
        <v>484133.95</v>
      </c>
      <c r="X64" s="287">
        <v>240716.78</v>
      </c>
      <c r="Y64" s="287">
        <v>47312.95</v>
      </c>
    </row>
    <row r="65" spans="1:25" x14ac:dyDescent="0.2">
      <c r="A65" s="62" t="s">
        <v>269</v>
      </c>
      <c r="B65" s="285">
        <v>684148.98</v>
      </c>
      <c r="C65" s="285">
        <v>7110</v>
      </c>
      <c r="D65" s="285">
        <v>19823.8</v>
      </c>
      <c r="E65" s="62">
        <v>49685.51</v>
      </c>
      <c r="F65" s="62">
        <v>70228.56</v>
      </c>
      <c r="H65" s="286">
        <v>7473</v>
      </c>
      <c r="I65" s="286">
        <v>112070</v>
      </c>
      <c r="J65" s="286">
        <v>132424</v>
      </c>
      <c r="K65" s="286">
        <v>4975</v>
      </c>
      <c r="N65" s="62">
        <v>70823.600000000006</v>
      </c>
      <c r="O65" s="62">
        <v>2056145.55</v>
      </c>
      <c r="P65" s="52">
        <v>715075.32</v>
      </c>
      <c r="S65" s="52">
        <v>337914.4</v>
      </c>
      <c r="U65" s="287">
        <v>557894.40000000002</v>
      </c>
      <c r="W65" s="287">
        <v>11900</v>
      </c>
      <c r="X65" s="287">
        <v>230443.88</v>
      </c>
      <c r="Y65" s="287">
        <v>80335.289999999994</v>
      </c>
    </row>
    <row r="66" spans="1:25" x14ac:dyDescent="0.2">
      <c r="A66" s="62" t="s">
        <v>273</v>
      </c>
      <c r="B66" s="285">
        <v>388027.59</v>
      </c>
      <c r="C66" s="285">
        <v>0</v>
      </c>
      <c r="D66" s="285">
        <v>97149.02</v>
      </c>
      <c r="E66" s="62">
        <v>745561.17</v>
      </c>
      <c r="F66" s="62">
        <v>440438.98</v>
      </c>
      <c r="H66" s="286">
        <v>10700</v>
      </c>
      <c r="I66" s="286">
        <v>13870.34</v>
      </c>
      <c r="J66" s="286">
        <v>52344</v>
      </c>
      <c r="K66" s="286">
        <v>11675</v>
      </c>
      <c r="N66" s="62">
        <v>-1350652.02</v>
      </c>
      <c r="O66" s="62">
        <v>2912713.08</v>
      </c>
      <c r="P66" s="52">
        <v>755390.84</v>
      </c>
      <c r="Q66" s="52">
        <v>58871</v>
      </c>
      <c r="U66" s="287">
        <v>256890</v>
      </c>
      <c r="X66" s="287">
        <v>396133.64</v>
      </c>
      <c r="Y66" s="287">
        <v>118100.84</v>
      </c>
    </row>
    <row r="67" spans="1:25" x14ac:dyDescent="0.2">
      <c r="A67" s="62" t="s">
        <v>274</v>
      </c>
      <c r="B67" s="285">
        <v>352717.51</v>
      </c>
      <c r="C67" s="285">
        <v>0</v>
      </c>
      <c r="D67" s="285">
        <v>40574</v>
      </c>
      <c r="E67" s="62">
        <v>893390.3</v>
      </c>
      <c r="F67" s="62">
        <v>499385.61</v>
      </c>
      <c r="H67" s="286">
        <v>9360</v>
      </c>
      <c r="I67" s="286">
        <v>12900.82</v>
      </c>
      <c r="J67" s="286">
        <v>0</v>
      </c>
      <c r="K67" s="286">
        <v>1750</v>
      </c>
      <c r="O67" s="62">
        <v>1364480.05</v>
      </c>
      <c r="P67" s="52">
        <v>590609.28</v>
      </c>
      <c r="U67" s="287">
        <v>171060</v>
      </c>
      <c r="X67" s="287">
        <v>236682.29</v>
      </c>
      <c r="Y67" s="287">
        <v>85441.2</v>
      </c>
    </row>
    <row r="68" spans="1:25" x14ac:dyDescent="0.2">
      <c r="A68" s="62" t="s">
        <v>275</v>
      </c>
      <c r="B68" s="285">
        <v>109414.41</v>
      </c>
      <c r="C68" s="285">
        <v>0</v>
      </c>
      <c r="D68" s="285">
        <v>23504.080000000002</v>
      </c>
      <c r="E68" s="62">
        <v>836285.07</v>
      </c>
      <c r="F68" s="62">
        <v>249449.04</v>
      </c>
      <c r="H68" s="286">
        <v>12780</v>
      </c>
      <c r="I68" s="286">
        <v>13436.85</v>
      </c>
      <c r="K68" s="286">
        <v>1750</v>
      </c>
      <c r="M68" s="62">
        <v>-901183.61</v>
      </c>
      <c r="O68" s="62">
        <v>2067672.51</v>
      </c>
      <c r="P68" s="52">
        <v>471123.8</v>
      </c>
      <c r="Q68" s="52">
        <v>69000</v>
      </c>
      <c r="U68" s="287">
        <v>85680</v>
      </c>
      <c r="X68" s="287">
        <v>291261.31</v>
      </c>
      <c r="Y68" s="287">
        <v>93735.64</v>
      </c>
    </row>
    <row r="69" spans="1:25" x14ac:dyDescent="0.2">
      <c r="A69" s="62" t="s">
        <v>276</v>
      </c>
      <c r="B69" s="285">
        <v>213923.43</v>
      </c>
      <c r="C69" s="285">
        <v>0</v>
      </c>
      <c r="D69" s="285">
        <v>10718</v>
      </c>
      <c r="E69" s="62">
        <v>761059</v>
      </c>
      <c r="F69" s="62">
        <v>542254.67000000004</v>
      </c>
      <c r="H69" s="286">
        <v>0</v>
      </c>
      <c r="I69" s="286">
        <v>57355.5</v>
      </c>
      <c r="O69" s="62">
        <v>2226508.67</v>
      </c>
      <c r="P69" s="52">
        <v>663095.77</v>
      </c>
      <c r="U69" s="287">
        <v>178074</v>
      </c>
      <c r="V69" s="287">
        <v>30000</v>
      </c>
      <c r="W69" s="287">
        <v>3800</v>
      </c>
      <c r="X69" s="287">
        <v>368959.34</v>
      </c>
      <c r="Y69" s="287">
        <v>105282.26</v>
      </c>
    </row>
    <row r="70" spans="1:25" x14ac:dyDescent="0.2">
      <c r="A70" s="62" t="s">
        <v>277</v>
      </c>
      <c r="B70" s="285">
        <v>307393.28999999998</v>
      </c>
      <c r="C70" s="285">
        <v>0</v>
      </c>
      <c r="D70" s="285">
        <v>51670.62</v>
      </c>
      <c r="E70" s="62">
        <v>458871.42</v>
      </c>
      <c r="F70" s="62">
        <v>761288.16</v>
      </c>
      <c r="H70" s="286">
        <v>11500</v>
      </c>
      <c r="I70" s="286">
        <v>14831.46</v>
      </c>
      <c r="J70" s="286">
        <v>37245</v>
      </c>
      <c r="K70" s="286">
        <v>110.3</v>
      </c>
      <c r="O70" s="62">
        <v>2114406.96</v>
      </c>
      <c r="P70" s="52">
        <v>820462.94</v>
      </c>
      <c r="Q70" s="52">
        <v>75760</v>
      </c>
      <c r="U70" s="287">
        <v>217691.5</v>
      </c>
      <c r="W70" s="287">
        <v>9137</v>
      </c>
      <c r="X70" s="287">
        <v>562000.75</v>
      </c>
      <c r="Y70" s="287">
        <v>127879.55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J123"/>
  <sheetViews>
    <sheetView topLeftCell="A4" zoomScale="70" zoomScaleNormal="70" workbookViewId="0">
      <selection activeCell="F14" sqref="F14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88" bestFit="1" customWidth="1"/>
    <col min="4" max="4" width="26.875" style="88" customWidth="1"/>
    <col min="5" max="5" width="39" style="56" bestFit="1" customWidth="1"/>
    <col min="6" max="6" width="32.125" style="121" bestFit="1" customWidth="1"/>
    <col min="7" max="7" width="31.25" style="121" bestFit="1" customWidth="1"/>
    <col min="8" max="8" width="23" style="121" bestFit="1" customWidth="1"/>
    <col min="9" max="9" width="22.75" style="121" bestFit="1" customWidth="1"/>
    <col min="10" max="11" width="16.75" style="56" bestFit="1" customWidth="1"/>
    <col min="12" max="12" width="16.875" style="270" bestFit="1" customWidth="1"/>
    <col min="13" max="13" width="19.125" style="270" bestFit="1" customWidth="1"/>
    <col min="14" max="14" width="18.375" style="270" bestFit="1" customWidth="1"/>
    <col min="15" max="15" width="20.375" style="270" bestFit="1" customWidth="1"/>
    <col min="16" max="16" width="22.625" style="56" bestFit="1" customWidth="1"/>
    <col min="17" max="17" width="26.75" style="56" bestFit="1" customWidth="1"/>
    <col min="18" max="18" width="26.875" style="56" bestFit="1" customWidth="1"/>
    <col min="19" max="19" width="17" style="56" bestFit="1" customWidth="1"/>
    <col min="20" max="20" width="43.125" style="98" bestFit="1" customWidth="1"/>
    <col min="21" max="21" width="43.875" style="98" bestFit="1" customWidth="1"/>
    <col min="22" max="22" width="28" style="98" bestFit="1" customWidth="1"/>
    <col min="23" max="23" width="37.5" style="98" bestFit="1" customWidth="1"/>
    <col min="24" max="24" width="53.375" style="98" bestFit="1" customWidth="1"/>
    <col min="25" max="25" width="54.875" style="122" bestFit="1" customWidth="1"/>
    <col min="26" max="26" width="19.375" style="122" bestFit="1" customWidth="1"/>
    <col min="27" max="27" width="25.75" style="122" bestFit="1" customWidth="1"/>
    <col min="28" max="28" width="24.125" style="122" bestFit="1" customWidth="1"/>
    <col min="29" max="29" width="41.25" style="122" bestFit="1" customWidth="1"/>
    <col min="30" max="30" width="33.125" style="122" bestFit="1" customWidth="1"/>
    <col min="31" max="31" width="17.25" style="53" bestFit="1" customWidth="1"/>
    <col min="32" max="32" width="14.5" style="34" bestFit="1" customWidth="1"/>
    <col min="33" max="33" width="15.125" style="31" bestFit="1" customWidth="1"/>
    <col min="34" max="34" width="16.125" style="49" bestFit="1" customWidth="1"/>
    <col min="35" max="35" width="16.125" style="41" bestFit="1" customWidth="1"/>
    <col min="36" max="36" width="15.75" style="32" bestFit="1" customWidth="1"/>
    <col min="37" max="16384" width="9" style="1"/>
  </cols>
  <sheetData>
    <row r="1" spans="1:36" x14ac:dyDescent="0.2">
      <c r="E1" s="56" t="s">
        <v>590</v>
      </c>
      <c r="F1" s="121" t="s">
        <v>1439</v>
      </c>
      <c r="G1" s="121" t="s">
        <v>1440</v>
      </c>
      <c r="H1" s="121" t="s">
        <v>1441</v>
      </c>
      <c r="I1" s="121" t="s">
        <v>1442</v>
      </c>
      <c r="J1" s="56" t="s">
        <v>1443</v>
      </c>
      <c r="K1" s="56" t="s">
        <v>1444</v>
      </c>
      <c r="L1" s="270" t="s">
        <v>1447</v>
      </c>
      <c r="M1" s="270" t="s">
        <v>1448</v>
      </c>
      <c r="N1" s="270" t="s">
        <v>1449</v>
      </c>
      <c r="O1" s="270" t="s">
        <v>1450</v>
      </c>
      <c r="P1" s="56" t="s">
        <v>1451</v>
      </c>
      <c r="Q1" s="56" t="s">
        <v>1452</v>
      </c>
      <c r="R1" s="56" t="s">
        <v>1453</v>
      </c>
      <c r="S1" s="56" t="s">
        <v>1454</v>
      </c>
      <c r="T1" s="98" t="s">
        <v>1456</v>
      </c>
      <c r="U1" s="98" t="s">
        <v>1457</v>
      </c>
      <c r="V1" s="98" t="s">
        <v>1458</v>
      </c>
      <c r="W1" s="98" t="s">
        <v>1459</v>
      </c>
      <c r="X1" s="98" t="s">
        <v>1460</v>
      </c>
      <c r="Y1" s="122" t="s">
        <v>1461</v>
      </c>
      <c r="Z1" s="122" t="s">
        <v>1462</v>
      </c>
      <c r="AA1" s="122" t="s">
        <v>1463</v>
      </c>
      <c r="AB1" s="122" t="s">
        <v>1464</v>
      </c>
      <c r="AC1" s="122" t="s">
        <v>1465</v>
      </c>
      <c r="AD1" s="122" t="s">
        <v>1468</v>
      </c>
      <c r="AE1" s="52" t="s">
        <v>6</v>
      </c>
      <c r="AF1" s="33" t="s">
        <v>7</v>
      </c>
      <c r="AG1" s="16" t="s">
        <v>8</v>
      </c>
      <c r="AH1" s="22" t="s">
        <v>9</v>
      </c>
      <c r="AI1" s="23" t="s">
        <v>10</v>
      </c>
      <c r="AJ1" s="71" t="s">
        <v>11</v>
      </c>
    </row>
    <row r="2" spans="1:36" x14ac:dyDescent="0.2">
      <c r="E2" s="56" t="s">
        <v>591</v>
      </c>
      <c r="F2" s="121" t="s">
        <v>1469</v>
      </c>
      <c r="G2" s="121" t="s">
        <v>1470</v>
      </c>
      <c r="H2" s="121" t="s">
        <v>1471</v>
      </c>
      <c r="I2" s="121" t="s">
        <v>1472</v>
      </c>
      <c r="J2" s="56" t="s">
        <v>1473</v>
      </c>
      <c r="K2" s="56" t="s">
        <v>1474</v>
      </c>
      <c r="L2" s="270" t="s">
        <v>1477</v>
      </c>
      <c r="M2" s="270" t="s">
        <v>1478</v>
      </c>
      <c r="N2" s="270" t="s">
        <v>1479</v>
      </c>
      <c r="O2" s="270" t="s">
        <v>1480</v>
      </c>
      <c r="P2" s="56" t="s">
        <v>1481</v>
      </c>
      <c r="Q2" s="56" t="s">
        <v>1482</v>
      </c>
      <c r="R2" s="56" t="s">
        <v>1483</v>
      </c>
      <c r="S2" s="56" t="s">
        <v>1484</v>
      </c>
      <c r="T2" s="98" t="s">
        <v>1486</v>
      </c>
      <c r="U2" s="98" t="s">
        <v>1487</v>
      </c>
      <c r="V2" s="98" t="s">
        <v>1488</v>
      </c>
      <c r="W2" s="98" t="s">
        <v>1489</v>
      </c>
      <c r="X2" s="98" t="s">
        <v>1490</v>
      </c>
      <c r="Y2" s="122" t="s">
        <v>1491</v>
      </c>
      <c r="Z2" s="122" t="s">
        <v>1492</v>
      </c>
      <c r="AA2" s="122" t="s">
        <v>1493</v>
      </c>
      <c r="AB2" s="122" t="s">
        <v>1494</v>
      </c>
      <c r="AC2" s="122" t="s">
        <v>1495</v>
      </c>
      <c r="AD2" s="122" t="s">
        <v>1498</v>
      </c>
      <c r="AE2" s="52"/>
      <c r="AF2" s="33"/>
      <c r="AG2" s="16"/>
      <c r="AH2" s="24"/>
      <c r="AI2" s="25"/>
      <c r="AJ2" s="16"/>
    </row>
    <row r="3" spans="1:36" x14ac:dyDescent="0.2">
      <c r="C3" s="88" t="s">
        <v>815</v>
      </c>
      <c r="E3" s="56" t="s">
        <v>592</v>
      </c>
      <c r="F3" s="121">
        <v>37012869.350000001</v>
      </c>
      <c r="G3" s="121">
        <v>4246425.43</v>
      </c>
      <c r="H3" s="121">
        <v>2980731.7</v>
      </c>
      <c r="I3" s="121">
        <v>34.869999999999997</v>
      </c>
      <c r="J3" s="56">
        <v>75158097.5</v>
      </c>
      <c r="K3" s="56">
        <v>36271890.649999999</v>
      </c>
      <c r="L3" s="270">
        <v>577012.67000000004</v>
      </c>
      <c r="M3" s="270">
        <v>946538.33</v>
      </c>
      <c r="N3" s="270">
        <v>45000</v>
      </c>
      <c r="O3" s="270">
        <v>2641546.58</v>
      </c>
      <c r="P3" s="56">
        <v>451349.92</v>
      </c>
      <c r="Q3" s="56">
        <v>-2499278.48</v>
      </c>
      <c r="R3" s="56">
        <v>14780757.810000001</v>
      </c>
      <c r="S3" s="56">
        <v>134764286.09</v>
      </c>
      <c r="T3" s="98">
        <v>42700650.280000001</v>
      </c>
      <c r="U3" s="98">
        <v>493436.52</v>
      </c>
      <c r="V3" s="98">
        <v>10736.29</v>
      </c>
      <c r="W3" s="98">
        <v>41950221.100000001</v>
      </c>
      <c r="X3" s="98">
        <v>2851180.89</v>
      </c>
      <c r="Y3" s="122">
        <v>54925030.509999998</v>
      </c>
      <c r="Z3" s="122">
        <v>6500</v>
      </c>
      <c r="AA3" s="122">
        <v>71013.81</v>
      </c>
      <c r="AB3" s="122">
        <v>18653184.030000001</v>
      </c>
      <c r="AC3" s="122">
        <v>7597628.54</v>
      </c>
      <c r="AD3" s="122">
        <v>2145449.2200000002</v>
      </c>
      <c r="AE3" s="98">
        <f t="shared" ref="AE3:AJ3" si="0">SUM(AE4:AE123)</f>
        <v>44240061.349999994</v>
      </c>
      <c r="AF3" s="106">
        <f t="shared" si="0"/>
        <v>4210097.5800000019</v>
      </c>
      <c r="AG3" s="26">
        <f t="shared" si="0"/>
        <v>40029963.769999996</v>
      </c>
      <c r="AH3" s="27">
        <f t="shared" si="0"/>
        <v>88006225.079999968</v>
      </c>
      <c r="AI3" s="19">
        <f t="shared" si="0"/>
        <v>83398806.109999999</v>
      </c>
      <c r="AJ3" s="32">
        <f t="shared" si="0"/>
        <v>4607418.97</v>
      </c>
    </row>
    <row r="4" spans="1:36" x14ac:dyDescent="0.2">
      <c r="E4" s="56" t="s">
        <v>1821</v>
      </c>
      <c r="F4" s="121">
        <v>753034.74</v>
      </c>
      <c r="H4" s="121">
        <v>39487</v>
      </c>
      <c r="I4" s="121">
        <v>0</v>
      </c>
      <c r="J4" s="56">
        <v>9</v>
      </c>
      <c r="K4" s="56">
        <v>128115.88</v>
      </c>
      <c r="L4" s="270">
        <v>30000</v>
      </c>
      <c r="M4" s="270">
        <v>3524.07</v>
      </c>
      <c r="N4" s="270">
        <v>8000</v>
      </c>
      <c r="O4" s="270">
        <v>75200.039999999994</v>
      </c>
      <c r="R4" s="56">
        <v>282284.08</v>
      </c>
      <c r="S4" s="56">
        <v>560321.12</v>
      </c>
      <c r="T4" s="98">
        <v>142800</v>
      </c>
      <c r="V4" s="98">
        <v>45.5</v>
      </c>
      <c r="W4" s="98">
        <v>1093064</v>
      </c>
      <c r="X4" s="98">
        <v>290055.14</v>
      </c>
      <c r="Y4" s="122">
        <v>1103064</v>
      </c>
      <c r="AB4" s="122">
        <v>461583.33</v>
      </c>
      <c r="AE4" s="98">
        <f>SUM(F4:I4)</f>
        <v>792521.74</v>
      </c>
      <c r="AF4" s="106">
        <f>SUM(L4:O4)</f>
        <v>116724.10999999999</v>
      </c>
      <c r="AG4" s="26">
        <f>AE4-AF4</f>
        <v>675797.63</v>
      </c>
      <c r="AH4" s="27">
        <f>SUM(T4:X4)</f>
        <v>1525964.6400000001</v>
      </c>
      <c r="AI4" s="19">
        <f>SUM(Y4:AD4)</f>
        <v>1564647.33</v>
      </c>
      <c r="AJ4" s="32">
        <f>AH4-AI4</f>
        <v>-38682.689999999944</v>
      </c>
    </row>
    <row r="5" spans="1:36" x14ac:dyDescent="0.2">
      <c r="E5" s="56" t="s">
        <v>1822</v>
      </c>
      <c r="F5" s="121">
        <v>39466.99</v>
      </c>
      <c r="H5" s="121">
        <v>12000</v>
      </c>
      <c r="J5" s="56">
        <v>76871.199999999997</v>
      </c>
      <c r="K5" s="56">
        <v>16985.48</v>
      </c>
      <c r="O5" s="270">
        <v>31822.32</v>
      </c>
      <c r="R5" s="56">
        <v>-1879110.14</v>
      </c>
      <c r="S5" s="56">
        <v>2026803.02</v>
      </c>
      <c r="W5" s="98">
        <v>275719.5</v>
      </c>
      <c r="X5" s="98">
        <v>59145.760000000002</v>
      </c>
      <c r="Y5" s="122">
        <v>275719.5</v>
      </c>
      <c r="AB5" s="122">
        <v>59000.77</v>
      </c>
      <c r="AC5" s="122">
        <v>34336.519999999997</v>
      </c>
      <c r="AE5" s="98">
        <f t="shared" ref="AE5:AE68" si="1">SUM(F5:I5)</f>
        <v>51466.99</v>
      </c>
      <c r="AF5" s="106">
        <f t="shared" ref="AF5:AF68" si="2">SUM(L5:O5)</f>
        <v>31822.32</v>
      </c>
      <c r="AG5" s="26">
        <f t="shared" ref="AG5:AG68" si="3">AE5-AF5</f>
        <v>19644.669999999998</v>
      </c>
      <c r="AH5" s="27">
        <f t="shared" ref="AH5:AH68" si="4">SUM(T5:X5)</f>
        <v>334865.26</v>
      </c>
      <c r="AI5" s="19">
        <f t="shared" ref="AI5:AI68" si="5">SUM(Y5:AD5)</f>
        <v>369056.79000000004</v>
      </c>
      <c r="AJ5" s="32">
        <f t="shared" ref="AJ5:AJ68" si="6">AH5-AI5</f>
        <v>-34191.530000000028</v>
      </c>
    </row>
    <row r="6" spans="1:36" x14ac:dyDescent="0.2">
      <c r="E6" s="56" t="s">
        <v>1823</v>
      </c>
      <c r="F6" s="121">
        <v>8000</v>
      </c>
      <c r="H6" s="121">
        <v>17739</v>
      </c>
      <c r="I6" s="121">
        <v>0</v>
      </c>
      <c r="J6" s="56">
        <v>2699814.37</v>
      </c>
      <c r="K6" s="56">
        <v>8643.44</v>
      </c>
      <c r="L6" s="270">
        <v>16600.2</v>
      </c>
      <c r="M6" s="270">
        <v>4350.8500000000004</v>
      </c>
      <c r="N6" s="270">
        <v>8000</v>
      </c>
      <c r="O6" s="270">
        <v>0</v>
      </c>
      <c r="R6" s="56">
        <v>2084624.55</v>
      </c>
      <c r="S6" s="56">
        <v>716949.66</v>
      </c>
      <c r="W6" s="98">
        <v>785676</v>
      </c>
      <c r="X6" s="98">
        <v>164137.43</v>
      </c>
      <c r="Y6" s="122">
        <v>807776</v>
      </c>
      <c r="AA6" s="122">
        <v>5070</v>
      </c>
      <c r="AB6" s="122">
        <v>179611.48</v>
      </c>
      <c r="AC6" s="122">
        <v>53684.4</v>
      </c>
      <c r="AE6" s="98">
        <f t="shared" si="1"/>
        <v>25739</v>
      </c>
      <c r="AF6" s="106">
        <f t="shared" si="2"/>
        <v>28951.050000000003</v>
      </c>
      <c r="AG6" s="26">
        <f t="shared" si="3"/>
        <v>-3212.0500000000029</v>
      </c>
      <c r="AH6" s="27">
        <f t="shared" si="4"/>
        <v>949813.42999999993</v>
      </c>
      <c r="AI6" s="19">
        <f t="shared" si="5"/>
        <v>1046141.88</v>
      </c>
      <c r="AJ6" s="32">
        <f t="shared" si="6"/>
        <v>-96328.45000000007</v>
      </c>
    </row>
    <row r="7" spans="1:36" x14ac:dyDescent="0.2">
      <c r="A7" s="1" t="s">
        <v>593</v>
      </c>
      <c r="E7" s="56" t="s">
        <v>1824</v>
      </c>
      <c r="F7" s="121">
        <v>15.61</v>
      </c>
      <c r="H7" s="121">
        <v>49931.28</v>
      </c>
      <c r="J7" s="56">
        <v>2908735.34</v>
      </c>
      <c r="K7" s="56">
        <v>368005.92</v>
      </c>
      <c r="L7" s="270">
        <v>34415</v>
      </c>
      <c r="M7" s="270">
        <v>3608.91</v>
      </c>
      <c r="O7" s="270">
        <v>0</v>
      </c>
      <c r="R7" s="56">
        <v>2866496.12</v>
      </c>
      <c r="S7" s="56">
        <v>550717.67000000004</v>
      </c>
      <c r="W7" s="98">
        <v>454454</v>
      </c>
      <c r="X7" s="98">
        <v>537014.13</v>
      </c>
      <c r="Y7" s="122">
        <v>469154</v>
      </c>
      <c r="AA7" s="122">
        <v>3235.81</v>
      </c>
      <c r="AB7" s="122">
        <v>555561.18999999994</v>
      </c>
      <c r="AC7" s="122">
        <v>92066.68</v>
      </c>
      <c r="AE7" s="98">
        <f t="shared" si="1"/>
        <v>49946.89</v>
      </c>
      <c r="AF7" s="106">
        <f t="shared" si="2"/>
        <v>38023.910000000003</v>
      </c>
      <c r="AG7" s="26">
        <f t="shared" si="3"/>
        <v>11922.979999999996</v>
      </c>
      <c r="AH7" s="27">
        <f t="shared" si="4"/>
        <v>991468.13</v>
      </c>
      <c r="AI7" s="19">
        <f t="shared" si="5"/>
        <v>1120017.68</v>
      </c>
      <c r="AJ7" s="32">
        <f t="shared" si="6"/>
        <v>-128549.54999999993</v>
      </c>
    </row>
    <row r="8" spans="1:36" x14ac:dyDescent="0.2">
      <c r="E8" s="56" t="s">
        <v>1825</v>
      </c>
      <c r="F8" s="121">
        <v>443184.49</v>
      </c>
      <c r="H8" s="121">
        <v>8561</v>
      </c>
      <c r="I8" s="121">
        <v>34.869999999999997</v>
      </c>
      <c r="J8" s="56">
        <v>374431.41</v>
      </c>
      <c r="K8" s="56">
        <v>179612.16</v>
      </c>
      <c r="L8" s="270">
        <v>59225.52</v>
      </c>
      <c r="M8" s="270">
        <v>7977.25</v>
      </c>
      <c r="N8" s="270">
        <v>8000</v>
      </c>
      <c r="O8" s="270">
        <v>429650</v>
      </c>
      <c r="R8" s="56">
        <v>-1495409.97</v>
      </c>
      <c r="S8" s="56">
        <v>2257089.6800000002</v>
      </c>
      <c r="U8" s="98">
        <v>15118</v>
      </c>
      <c r="W8" s="98">
        <v>422682</v>
      </c>
      <c r="X8" s="98">
        <v>85145.35</v>
      </c>
      <c r="Y8" s="122">
        <v>422682</v>
      </c>
      <c r="AB8" s="122">
        <v>302347.46000000002</v>
      </c>
      <c r="AC8" s="122">
        <v>58624.44</v>
      </c>
      <c r="AE8" s="98">
        <f t="shared" si="1"/>
        <v>451780.36</v>
      </c>
      <c r="AF8" s="106">
        <f t="shared" si="2"/>
        <v>504852.77</v>
      </c>
      <c r="AG8" s="26">
        <f t="shared" si="3"/>
        <v>-53072.410000000033</v>
      </c>
      <c r="AH8" s="27">
        <f t="shared" si="4"/>
        <v>522945.35</v>
      </c>
      <c r="AI8" s="19">
        <f t="shared" si="5"/>
        <v>783653.89999999991</v>
      </c>
      <c r="AJ8" s="32">
        <f t="shared" si="6"/>
        <v>-260708.54999999993</v>
      </c>
    </row>
    <row r="9" spans="1:36" x14ac:dyDescent="0.2">
      <c r="E9" s="56" t="s">
        <v>1826</v>
      </c>
      <c r="F9" s="121">
        <v>660</v>
      </c>
      <c r="H9" s="121">
        <v>0</v>
      </c>
      <c r="I9" s="121">
        <v>0</v>
      </c>
      <c r="J9" s="56">
        <v>3965981.58</v>
      </c>
      <c r="K9" s="56">
        <v>299191.82</v>
      </c>
      <c r="L9" s="270">
        <v>23140</v>
      </c>
      <c r="M9" s="270">
        <v>404.65</v>
      </c>
      <c r="O9" s="270">
        <v>660</v>
      </c>
      <c r="R9" s="56">
        <v>4125104.64</v>
      </c>
      <c r="S9" s="56">
        <v>253201</v>
      </c>
      <c r="W9" s="98">
        <v>393574</v>
      </c>
      <c r="X9" s="98">
        <v>86008.05</v>
      </c>
      <c r="Y9" s="122">
        <v>423574</v>
      </c>
      <c r="AA9" s="122">
        <v>5124</v>
      </c>
      <c r="AB9" s="122">
        <v>74428.7</v>
      </c>
      <c r="AC9" s="122">
        <v>113132.24</v>
      </c>
      <c r="AE9" s="98">
        <f t="shared" si="1"/>
        <v>660</v>
      </c>
      <c r="AF9" s="106">
        <f t="shared" si="2"/>
        <v>24204.65</v>
      </c>
      <c r="AG9" s="26">
        <f t="shared" si="3"/>
        <v>-23544.65</v>
      </c>
      <c r="AH9" s="27">
        <f t="shared" si="4"/>
        <v>479582.05</v>
      </c>
      <c r="AI9" s="19">
        <f t="shared" si="5"/>
        <v>616258.94000000006</v>
      </c>
      <c r="AJ9" s="32">
        <f t="shared" si="6"/>
        <v>-136676.89000000007</v>
      </c>
    </row>
    <row r="10" spans="1:36" x14ac:dyDescent="0.2">
      <c r="E10" s="56" t="s">
        <v>1827</v>
      </c>
      <c r="F10" s="121">
        <v>3438.11</v>
      </c>
      <c r="H10" s="121">
        <v>2380</v>
      </c>
      <c r="I10" s="121">
        <v>0</v>
      </c>
      <c r="J10" s="56">
        <v>3369737.72</v>
      </c>
      <c r="K10" s="56">
        <v>3</v>
      </c>
      <c r="N10" s="270">
        <v>8000</v>
      </c>
      <c r="O10" s="270">
        <v>0</v>
      </c>
      <c r="R10" s="56">
        <v>3421566.77</v>
      </c>
      <c r="V10" s="98">
        <v>2.7</v>
      </c>
      <c r="W10" s="98">
        <v>64606.5</v>
      </c>
      <c r="X10" s="98">
        <v>16088.48</v>
      </c>
      <c r="Y10" s="122">
        <v>64606.5</v>
      </c>
      <c r="AB10" s="122">
        <v>18308.48</v>
      </c>
      <c r="AC10" s="122">
        <v>51790.64</v>
      </c>
      <c r="AE10" s="98">
        <f t="shared" si="1"/>
        <v>5818.1100000000006</v>
      </c>
      <c r="AF10" s="106">
        <f t="shared" si="2"/>
        <v>8000</v>
      </c>
      <c r="AG10" s="26">
        <f t="shared" si="3"/>
        <v>-2181.8899999999994</v>
      </c>
      <c r="AH10" s="27">
        <f t="shared" si="4"/>
        <v>80697.679999999993</v>
      </c>
      <c r="AI10" s="19">
        <f t="shared" si="5"/>
        <v>134705.62</v>
      </c>
      <c r="AJ10" s="32">
        <f t="shared" si="6"/>
        <v>-54007.94</v>
      </c>
    </row>
    <row r="11" spans="1:36" x14ac:dyDescent="0.2">
      <c r="E11" s="56" t="s">
        <v>1828</v>
      </c>
      <c r="F11" s="121">
        <v>0</v>
      </c>
      <c r="H11" s="121">
        <v>0</v>
      </c>
      <c r="I11" s="121">
        <v>0</v>
      </c>
      <c r="J11" s="56">
        <v>1130523.1599999999</v>
      </c>
      <c r="K11" s="56">
        <v>100137.42</v>
      </c>
      <c r="O11" s="270">
        <v>0</v>
      </c>
      <c r="R11" s="56">
        <v>958036.12</v>
      </c>
      <c r="S11" s="56">
        <v>99610.62</v>
      </c>
      <c r="W11" s="98">
        <v>128299.5</v>
      </c>
      <c r="X11" s="98">
        <v>375158.51</v>
      </c>
      <c r="Y11" s="122">
        <v>130699.5</v>
      </c>
      <c r="AA11" s="122">
        <v>1368</v>
      </c>
      <c r="AB11" s="122">
        <v>24265.51</v>
      </c>
      <c r="AC11" s="122">
        <v>174111.16</v>
      </c>
      <c r="AE11" s="98">
        <f t="shared" si="1"/>
        <v>0</v>
      </c>
      <c r="AF11" s="106">
        <f t="shared" si="2"/>
        <v>0</v>
      </c>
      <c r="AG11" s="26">
        <f t="shared" si="3"/>
        <v>0</v>
      </c>
      <c r="AH11" s="27">
        <f t="shared" si="4"/>
        <v>503458.01</v>
      </c>
      <c r="AI11" s="19">
        <f t="shared" si="5"/>
        <v>330444.17000000004</v>
      </c>
      <c r="AJ11" s="32">
        <f t="shared" si="6"/>
        <v>173013.83999999997</v>
      </c>
    </row>
    <row r="12" spans="1:36" x14ac:dyDescent="0.2">
      <c r="A12" s="1" t="s">
        <v>423</v>
      </c>
      <c r="B12" s="1" t="s">
        <v>425</v>
      </c>
      <c r="C12" s="88">
        <v>4017</v>
      </c>
      <c r="D12" s="88" t="s">
        <v>1027</v>
      </c>
      <c r="E12" s="56" t="s">
        <v>1829</v>
      </c>
      <c r="F12" s="121">
        <v>553575.76</v>
      </c>
      <c r="G12" s="121">
        <v>0</v>
      </c>
      <c r="H12" s="121">
        <v>36672.449999999997</v>
      </c>
      <c r="J12" s="56">
        <v>1322056.8600000001</v>
      </c>
      <c r="K12" s="56">
        <v>396803.82</v>
      </c>
      <c r="L12" s="270">
        <v>0</v>
      </c>
      <c r="M12" s="270">
        <v>4940</v>
      </c>
      <c r="R12" s="56">
        <v>141440.57999999999</v>
      </c>
      <c r="S12" s="56">
        <v>685585.33</v>
      </c>
      <c r="T12" s="98">
        <v>222503.61</v>
      </c>
      <c r="U12" s="98">
        <v>234864</v>
      </c>
      <c r="W12" s="98">
        <v>984420</v>
      </c>
      <c r="X12" s="98">
        <v>45700</v>
      </c>
      <c r="Y12" s="122">
        <v>1068390.3999999999</v>
      </c>
      <c r="AB12" s="122">
        <v>128050.71</v>
      </c>
      <c r="AC12" s="122">
        <v>128396.1</v>
      </c>
      <c r="AE12" s="98">
        <f t="shared" si="1"/>
        <v>590248.21</v>
      </c>
      <c r="AF12" s="106">
        <f t="shared" si="2"/>
        <v>4940</v>
      </c>
      <c r="AG12" s="26">
        <f t="shared" si="3"/>
        <v>585308.21</v>
      </c>
      <c r="AH12" s="27">
        <f t="shared" si="4"/>
        <v>1487487.6099999999</v>
      </c>
      <c r="AI12" s="19">
        <f t="shared" si="5"/>
        <v>1324837.21</v>
      </c>
      <c r="AJ12" s="32">
        <f t="shared" si="6"/>
        <v>162650.39999999991</v>
      </c>
    </row>
    <row r="13" spans="1:36" x14ac:dyDescent="0.2">
      <c r="A13" s="1" t="s">
        <v>423</v>
      </c>
      <c r="B13" s="1" t="s">
        <v>425</v>
      </c>
      <c r="C13" s="88">
        <v>4254</v>
      </c>
      <c r="D13" s="88" t="s">
        <v>1028</v>
      </c>
      <c r="E13" s="56" t="s">
        <v>1830</v>
      </c>
      <c r="F13" s="121">
        <v>329713.96000000002</v>
      </c>
      <c r="G13" s="121">
        <v>61689.16</v>
      </c>
      <c r="H13" s="121">
        <v>197705.38</v>
      </c>
      <c r="J13" s="56">
        <v>405713.3</v>
      </c>
      <c r="K13" s="56">
        <v>232857.41</v>
      </c>
      <c r="L13" s="270">
        <v>14200</v>
      </c>
      <c r="M13" s="270">
        <v>0</v>
      </c>
      <c r="S13" s="56">
        <v>1517319.83</v>
      </c>
      <c r="T13" s="98">
        <v>530624.24</v>
      </c>
      <c r="W13" s="98">
        <v>756341.8</v>
      </c>
      <c r="X13" s="98">
        <v>45200</v>
      </c>
      <c r="Y13" s="122">
        <v>801541.8</v>
      </c>
      <c r="AB13" s="122">
        <v>218183.88</v>
      </c>
      <c r="AC13" s="122">
        <v>80544.649999999994</v>
      </c>
      <c r="AE13" s="98">
        <f t="shared" si="1"/>
        <v>589108.5</v>
      </c>
      <c r="AF13" s="106">
        <f t="shared" si="2"/>
        <v>14200</v>
      </c>
      <c r="AG13" s="26">
        <f t="shared" si="3"/>
        <v>574908.5</v>
      </c>
      <c r="AH13" s="27">
        <f t="shared" si="4"/>
        <v>1332166.04</v>
      </c>
      <c r="AI13" s="19">
        <f t="shared" si="5"/>
        <v>1100270.33</v>
      </c>
      <c r="AJ13" s="32">
        <f t="shared" si="6"/>
        <v>231895.70999999996</v>
      </c>
    </row>
    <row r="14" spans="1:36" x14ac:dyDescent="0.2">
      <c r="A14" s="1" t="s">
        <v>423</v>
      </c>
      <c r="B14" s="1" t="s">
        <v>425</v>
      </c>
      <c r="C14" s="88">
        <v>2828</v>
      </c>
      <c r="D14" s="88" t="s">
        <v>1029</v>
      </c>
      <c r="E14" s="56" t="s">
        <v>1831</v>
      </c>
      <c r="F14" s="121">
        <v>38.61</v>
      </c>
      <c r="G14" s="121">
        <v>286645.15999999997</v>
      </c>
      <c r="H14" s="121">
        <v>17247.23</v>
      </c>
      <c r="J14" s="56">
        <v>1038048.53</v>
      </c>
      <c r="K14" s="56">
        <v>343231.58</v>
      </c>
      <c r="L14" s="270">
        <v>13000</v>
      </c>
      <c r="M14" s="270">
        <v>8870</v>
      </c>
      <c r="R14" s="56">
        <v>18900</v>
      </c>
      <c r="S14" s="56">
        <v>1326846.8</v>
      </c>
      <c r="T14" s="98">
        <v>291820.32</v>
      </c>
      <c r="U14" s="98">
        <v>40000</v>
      </c>
      <c r="W14" s="98">
        <v>431602</v>
      </c>
      <c r="Y14" s="122">
        <v>501952</v>
      </c>
      <c r="AB14" s="122">
        <v>216406.69</v>
      </c>
      <c r="AC14" s="122">
        <v>112082.52</v>
      </c>
      <c r="AE14" s="98">
        <f t="shared" si="1"/>
        <v>303930.99999999994</v>
      </c>
      <c r="AF14" s="106">
        <f t="shared" si="2"/>
        <v>21870</v>
      </c>
      <c r="AG14" s="26">
        <f t="shared" si="3"/>
        <v>282060.99999999994</v>
      </c>
      <c r="AH14" s="27">
        <f t="shared" si="4"/>
        <v>763422.32000000007</v>
      </c>
      <c r="AI14" s="19">
        <f t="shared" si="5"/>
        <v>830441.21</v>
      </c>
      <c r="AJ14" s="32">
        <f t="shared" si="6"/>
        <v>-67018.889999999898</v>
      </c>
    </row>
    <row r="15" spans="1:36" x14ac:dyDescent="0.2">
      <c r="A15" s="1" t="s">
        <v>423</v>
      </c>
      <c r="B15" s="1" t="s">
        <v>425</v>
      </c>
      <c r="C15" s="88">
        <v>4184</v>
      </c>
      <c r="D15" s="88" t="s">
        <v>1030</v>
      </c>
      <c r="E15" s="56" t="s">
        <v>1832</v>
      </c>
      <c r="F15" s="121">
        <v>324667.31</v>
      </c>
      <c r="G15" s="121">
        <v>31218.14</v>
      </c>
      <c r="H15" s="121">
        <v>71525.45</v>
      </c>
      <c r="J15" s="56">
        <v>112704.67</v>
      </c>
      <c r="K15" s="56">
        <v>302476.71000000002</v>
      </c>
      <c r="L15" s="270">
        <v>0</v>
      </c>
      <c r="M15" s="270">
        <v>0</v>
      </c>
      <c r="R15" s="56">
        <v>136585.21</v>
      </c>
      <c r="S15" s="56">
        <v>1336486.2</v>
      </c>
      <c r="T15" s="98">
        <v>364182.2</v>
      </c>
      <c r="W15" s="98">
        <v>968324</v>
      </c>
      <c r="X15" s="98">
        <v>138700</v>
      </c>
      <c r="Y15" s="122">
        <v>1041087.4</v>
      </c>
      <c r="AB15" s="122">
        <v>229282.68</v>
      </c>
      <c r="AC15" s="122">
        <v>88210.68</v>
      </c>
      <c r="AE15" s="98">
        <f t="shared" si="1"/>
        <v>427410.9</v>
      </c>
      <c r="AF15" s="106">
        <f t="shared" si="2"/>
        <v>0</v>
      </c>
      <c r="AG15" s="26">
        <f t="shared" si="3"/>
        <v>427410.9</v>
      </c>
      <c r="AH15" s="27">
        <f t="shared" si="4"/>
        <v>1471206.2</v>
      </c>
      <c r="AI15" s="19">
        <f t="shared" si="5"/>
        <v>1358580.76</v>
      </c>
      <c r="AJ15" s="32">
        <f t="shared" si="6"/>
        <v>112625.43999999994</v>
      </c>
    </row>
    <row r="16" spans="1:36" x14ac:dyDescent="0.2">
      <c r="A16" s="1" t="s">
        <v>423</v>
      </c>
      <c r="B16" s="1" t="s">
        <v>425</v>
      </c>
      <c r="C16" s="88">
        <v>7069</v>
      </c>
      <c r="D16" s="88" t="s">
        <v>1031</v>
      </c>
      <c r="E16" s="56" t="s">
        <v>1833</v>
      </c>
      <c r="F16" s="121">
        <v>316652.87</v>
      </c>
      <c r="G16" s="121">
        <v>104587.55</v>
      </c>
      <c r="H16" s="121">
        <v>113522.56</v>
      </c>
      <c r="J16" s="56">
        <v>1105471.43</v>
      </c>
      <c r="K16" s="56">
        <v>498417.82</v>
      </c>
      <c r="L16" s="270">
        <v>12000</v>
      </c>
      <c r="M16" s="270">
        <v>5600</v>
      </c>
      <c r="R16" s="56">
        <v>258182.7</v>
      </c>
      <c r="S16" s="56">
        <v>2146839.4900000002</v>
      </c>
      <c r="T16" s="98">
        <v>550120.09</v>
      </c>
      <c r="W16" s="98">
        <v>899288</v>
      </c>
      <c r="Y16" s="122">
        <v>1145870.51</v>
      </c>
      <c r="AB16" s="122">
        <v>174041.2</v>
      </c>
      <c r="AC16" s="122">
        <v>144756.92000000001</v>
      </c>
      <c r="AE16" s="98">
        <f t="shared" si="1"/>
        <v>534762.98</v>
      </c>
      <c r="AF16" s="106">
        <f t="shared" si="2"/>
        <v>17600</v>
      </c>
      <c r="AG16" s="26">
        <f t="shared" si="3"/>
        <v>517162.98</v>
      </c>
      <c r="AH16" s="27">
        <f t="shared" si="4"/>
        <v>1449408.0899999999</v>
      </c>
      <c r="AI16" s="19">
        <f t="shared" si="5"/>
        <v>1464668.63</v>
      </c>
      <c r="AJ16" s="32">
        <f t="shared" si="6"/>
        <v>-15260.540000000037</v>
      </c>
    </row>
    <row r="17" spans="1:36" x14ac:dyDescent="0.2">
      <c r="A17" s="1" t="s">
        <v>423</v>
      </c>
      <c r="B17" s="1" t="s">
        <v>425</v>
      </c>
      <c r="C17" s="88">
        <v>6198</v>
      </c>
      <c r="D17" s="88" t="s">
        <v>1032</v>
      </c>
      <c r="E17" s="56" t="s">
        <v>1834</v>
      </c>
      <c r="F17" s="121">
        <v>742602.58</v>
      </c>
      <c r="G17" s="121">
        <v>0</v>
      </c>
      <c r="H17" s="121">
        <v>101830.79</v>
      </c>
      <c r="J17" s="56">
        <v>193883.37</v>
      </c>
      <c r="K17" s="56">
        <v>286850.89</v>
      </c>
      <c r="L17" s="270">
        <v>23200</v>
      </c>
      <c r="S17" s="56">
        <v>1602780.76</v>
      </c>
      <c r="T17" s="98">
        <v>785575.16</v>
      </c>
      <c r="W17" s="98">
        <v>629281</v>
      </c>
      <c r="X17" s="98">
        <v>51200</v>
      </c>
      <c r="Y17" s="122">
        <v>919761</v>
      </c>
      <c r="AB17" s="122">
        <v>196650.36</v>
      </c>
      <c r="AC17" s="122">
        <v>73408.86</v>
      </c>
      <c r="AE17" s="98">
        <f t="shared" si="1"/>
        <v>844433.37</v>
      </c>
      <c r="AF17" s="106">
        <f t="shared" si="2"/>
        <v>23200</v>
      </c>
      <c r="AG17" s="26">
        <f t="shared" si="3"/>
        <v>821233.37</v>
      </c>
      <c r="AH17" s="27">
        <f t="shared" si="4"/>
        <v>1466056.1600000001</v>
      </c>
      <c r="AI17" s="19">
        <f t="shared" si="5"/>
        <v>1189820.22</v>
      </c>
      <c r="AJ17" s="32">
        <f t="shared" si="6"/>
        <v>276235.94000000018</v>
      </c>
    </row>
    <row r="18" spans="1:36" x14ac:dyDescent="0.2">
      <c r="A18" s="1" t="s">
        <v>423</v>
      </c>
      <c r="B18" s="1" t="s">
        <v>425</v>
      </c>
      <c r="C18" s="88">
        <v>2120</v>
      </c>
      <c r="D18" s="88" t="s">
        <v>1033</v>
      </c>
      <c r="E18" s="56" t="s">
        <v>1835</v>
      </c>
      <c r="F18" s="121">
        <v>413584.62</v>
      </c>
      <c r="G18" s="121">
        <v>0</v>
      </c>
      <c r="H18" s="121">
        <v>15405.27</v>
      </c>
      <c r="J18" s="56">
        <v>505668.86</v>
      </c>
      <c r="K18" s="56">
        <v>2652120.44</v>
      </c>
      <c r="L18" s="270">
        <v>9500</v>
      </c>
      <c r="M18" s="270">
        <v>13915</v>
      </c>
      <c r="R18" s="56">
        <v>62671.06</v>
      </c>
      <c r="S18" s="56">
        <v>2036704.82</v>
      </c>
      <c r="T18" s="98">
        <v>296519.63</v>
      </c>
      <c r="W18" s="98">
        <v>685204</v>
      </c>
      <c r="X18" s="98">
        <v>21700</v>
      </c>
      <c r="Y18" s="122">
        <v>722904</v>
      </c>
      <c r="AB18" s="122">
        <v>188673.47</v>
      </c>
      <c r="AC18" s="122">
        <v>293195.09999999998</v>
      </c>
      <c r="AE18" s="98">
        <f t="shared" si="1"/>
        <v>428989.89</v>
      </c>
      <c r="AF18" s="106">
        <f t="shared" si="2"/>
        <v>23415</v>
      </c>
      <c r="AG18" s="26">
        <f t="shared" si="3"/>
        <v>405574.89</v>
      </c>
      <c r="AH18" s="27">
        <f t="shared" si="4"/>
        <v>1003423.63</v>
      </c>
      <c r="AI18" s="19">
        <f t="shared" si="5"/>
        <v>1204772.5699999998</v>
      </c>
      <c r="AJ18" s="32">
        <f t="shared" si="6"/>
        <v>-201348.93999999983</v>
      </c>
    </row>
    <row r="19" spans="1:36" x14ac:dyDescent="0.2">
      <c r="A19" s="1" t="s">
        <v>423</v>
      </c>
      <c r="B19" s="1" t="s">
        <v>425</v>
      </c>
      <c r="C19" s="88">
        <v>808</v>
      </c>
      <c r="D19" s="88" t="s">
        <v>1034</v>
      </c>
      <c r="E19" s="56" t="s">
        <v>1836</v>
      </c>
      <c r="F19" s="121">
        <v>213123.87</v>
      </c>
      <c r="G19" s="121">
        <v>3987.8</v>
      </c>
      <c r="H19" s="121">
        <v>80318.490000000005</v>
      </c>
      <c r="J19" s="56">
        <v>1222528.2</v>
      </c>
      <c r="K19" s="56">
        <v>716491.22</v>
      </c>
      <c r="L19" s="270">
        <v>38100</v>
      </c>
      <c r="M19" s="270">
        <v>13300</v>
      </c>
      <c r="R19" s="56">
        <v>26259.22</v>
      </c>
      <c r="S19" s="56">
        <v>118427.08</v>
      </c>
      <c r="T19" s="98">
        <v>266898.03999999998</v>
      </c>
      <c r="W19" s="98">
        <v>391840</v>
      </c>
      <c r="Y19" s="122">
        <v>391840</v>
      </c>
      <c r="AB19" s="122">
        <v>144477.84</v>
      </c>
      <c r="AC19" s="122">
        <v>149598.75</v>
      </c>
      <c r="AE19" s="98">
        <f t="shared" si="1"/>
        <v>297430.15999999997</v>
      </c>
      <c r="AF19" s="106">
        <f t="shared" si="2"/>
        <v>51400</v>
      </c>
      <c r="AG19" s="26">
        <f t="shared" si="3"/>
        <v>246030.15999999997</v>
      </c>
      <c r="AH19" s="27">
        <f t="shared" si="4"/>
        <v>658738.04</v>
      </c>
      <c r="AI19" s="19">
        <f t="shared" si="5"/>
        <v>685916.59</v>
      </c>
      <c r="AJ19" s="32">
        <f t="shared" si="6"/>
        <v>-27178.54999999993</v>
      </c>
    </row>
    <row r="20" spans="1:36" x14ac:dyDescent="0.2">
      <c r="A20" s="1" t="s">
        <v>423</v>
      </c>
      <c r="B20" s="1" t="s">
        <v>425</v>
      </c>
      <c r="C20" s="88">
        <v>5257</v>
      </c>
      <c r="D20" s="88" t="s">
        <v>1035</v>
      </c>
      <c r="E20" s="56" t="s">
        <v>1837</v>
      </c>
      <c r="F20" s="121">
        <v>412089.03</v>
      </c>
      <c r="G20" s="121">
        <v>174242.2</v>
      </c>
      <c r="H20" s="121">
        <v>38780.449999999997</v>
      </c>
      <c r="J20" s="56">
        <v>178490.74</v>
      </c>
      <c r="K20" s="56">
        <v>293353.28999999998</v>
      </c>
      <c r="L20" s="270">
        <v>0</v>
      </c>
      <c r="M20" s="270">
        <v>6500</v>
      </c>
      <c r="R20" s="56">
        <v>409834.6</v>
      </c>
      <c r="S20" s="56">
        <v>1863971.92</v>
      </c>
      <c r="T20" s="98">
        <v>374186.77</v>
      </c>
      <c r="W20" s="98">
        <v>396260</v>
      </c>
      <c r="X20" s="98">
        <v>39600</v>
      </c>
      <c r="Y20" s="122">
        <v>654700.80000000005</v>
      </c>
      <c r="AB20" s="122">
        <v>161029.66</v>
      </c>
      <c r="AC20" s="122">
        <v>81927.839999999997</v>
      </c>
      <c r="AE20" s="98">
        <f t="shared" si="1"/>
        <v>625111.67999999993</v>
      </c>
      <c r="AF20" s="106">
        <f t="shared" si="2"/>
        <v>6500</v>
      </c>
      <c r="AG20" s="26">
        <f t="shared" si="3"/>
        <v>618611.67999999993</v>
      </c>
      <c r="AH20" s="27">
        <f t="shared" si="4"/>
        <v>810046.77</v>
      </c>
      <c r="AI20" s="19">
        <f t="shared" si="5"/>
        <v>897658.3</v>
      </c>
      <c r="AJ20" s="32">
        <f t="shared" si="6"/>
        <v>-87611.530000000028</v>
      </c>
    </row>
    <row r="21" spans="1:36" x14ac:dyDescent="0.2">
      <c r="A21" s="1" t="s">
        <v>423</v>
      </c>
      <c r="B21" s="1" t="s">
        <v>425</v>
      </c>
      <c r="C21" s="88">
        <v>5547</v>
      </c>
      <c r="D21" s="88" t="s">
        <v>1036</v>
      </c>
      <c r="E21" s="56" t="s">
        <v>1838</v>
      </c>
      <c r="F21" s="121">
        <v>538941.93999999994</v>
      </c>
      <c r="G21" s="121">
        <v>26404.2</v>
      </c>
      <c r="H21" s="121">
        <v>130711.89</v>
      </c>
      <c r="J21" s="56">
        <v>787244.48</v>
      </c>
      <c r="K21" s="56">
        <v>2217798.98</v>
      </c>
      <c r="L21" s="270">
        <v>0</v>
      </c>
      <c r="M21" s="270">
        <v>5600</v>
      </c>
      <c r="O21" s="270">
        <v>0</v>
      </c>
      <c r="R21" s="56">
        <v>505432.48</v>
      </c>
      <c r="S21" s="56">
        <v>2519990.75</v>
      </c>
      <c r="T21" s="98">
        <v>397319.11</v>
      </c>
      <c r="W21" s="98">
        <v>688958</v>
      </c>
      <c r="X21" s="98">
        <v>37100</v>
      </c>
      <c r="Y21" s="122">
        <v>923154</v>
      </c>
      <c r="AB21" s="122">
        <v>259011.24</v>
      </c>
      <c r="AC21" s="122">
        <v>271604.46999999997</v>
      </c>
      <c r="AE21" s="98">
        <f t="shared" si="1"/>
        <v>696058.02999999991</v>
      </c>
      <c r="AF21" s="106">
        <f t="shared" si="2"/>
        <v>5600</v>
      </c>
      <c r="AG21" s="26">
        <f t="shared" si="3"/>
        <v>690458.02999999991</v>
      </c>
      <c r="AH21" s="27">
        <f t="shared" si="4"/>
        <v>1123377.1099999999</v>
      </c>
      <c r="AI21" s="19">
        <f t="shared" si="5"/>
        <v>1453769.71</v>
      </c>
      <c r="AJ21" s="32">
        <f t="shared" si="6"/>
        <v>-330392.60000000009</v>
      </c>
    </row>
    <row r="22" spans="1:36" x14ac:dyDescent="0.2">
      <c r="A22" s="1" t="s">
        <v>423</v>
      </c>
      <c r="B22" s="1" t="s">
        <v>425</v>
      </c>
      <c r="C22" s="88">
        <v>4817</v>
      </c>
      <c r="D22" s="88" t="s">
        <v>1037</v>
      </c>
      <c r="E22" s="56" t="s">
        <v>1839</v>
      </c>
      <c r="F22" s="121">
        <v>922790.98</v>
      </c>
      <c r="G22" s="121">
        <v>70485.279999999999</v>
      </c>
      <c r="H22" s="121">
        <v>2403</v>
      </c>
      <c r="J22" s="56">
        <v>774109.19</v>
      </c>
      <c r="K22" s="56">
        <v>634405.63</v>
      </c>
      <c r="L22" s="270">
        <v>33119</v>
      </c>
      <c r="S22" s="56">
        <v>4994895.4800000004</v>
      </c>
      <c r="T22" s="98">
        <v>587397.59</v>
      </c>
      <c r="W22" s="98">
        <v>822940</v>
      </c>
      <c r="X22" s="98">
        <v>13500</v>
      </c>
      <c r="Y22" s="122">
        <v>850440</v>
      </c>
      <c r="AB22" s="122">
        <v>303306.38</v>
      </c>
      <c r="AC22" s="122">
        <v>186354.05</v>
      </c>
      <c r="AE22" s="98">
        <f t="shared" si="1"/>
        <v>995679.26</v>
      </c>
      <c r="AF22" s="106">
        <f t="shared" si="2"/>
        <v>33119</v>
      </c>
      <c r="AG22" s="26">
        <f t="shared" si="3"/>
        <v>962560.26</v>
      </c>
      <c r="AH22" s="27">
        <f t="shared" si="4"/>
        <v>1423837.5899999999</v>
      </c>
      <c r="AI22" s="19">
        <f t="shared" si="5"/>
        <v>1340100.43</v>
      </c>
      <c r="AJ22" s="32">
        <f t="shared" si="6"/>
        <v>83737.159999999916</v>
      </c>
    </row>
    <row r="23" spans="1:36" x14ac:dyDescent="0.2">
      <c r="A23" s="1" t="s">
        <v>423</v>
      </c>
      <c r="B23" s="1" t="s">
        <v>425</v>
      </c>
      <c r="C23" s="88">
        <v>4661</v>
      </c>
      <c r="D23" s="88" t="s">
        <v>1038</v>
      </c>
      <c r="E23" s="56" t="s">
        <v>1840</v>
      </c>
      <c r="F23" s="121">
        <v>250806.47</v>
      </c>
      <c r="G23" s="121">
        <v>183268</v>
      </c>
      <c r="H23" s="121">
        <v>72391.320000000007</v>
      </c>
      <c r="J23" s="56">
        <v>335224.46000000002</v>
      </c>
      <c r="K23" s="56">
        <v>396579.73</v>
      </c>
      <c r="L23" s="270">
        <v>29569</v>
      </c>
      <c r="M23" s="270">
        <v>7260</v>
      </c>
      <c r="O23" s="270">
        <v>13.8</v>
      </c>
      <c r="R23" s="56">
        <v>93685.97</v>
      </c>
      <c r="S23" s="56">
        <v>1550129.81</v>
      </c>
      <c r="T23" s="98">
        <v>366574.17</v>
      </c>
      <c r="W23" s="98">
        <v>890519.3</v>
      </c>
      <c r="X23" s="98">
        <v>45600</v>
      </c>
      <c r="Y23" s="122">
        <v>977612.9</v>
      </c>
      <c r="AB23" s="122">
        <v>183638.6</v>
      </c>
      <c r="AC23" s="122">
        <v>106439.28</v>
      </c>
      <c r="AE23" s="98">
        <f t="shared" si="1"/>
        <v>506465.79</v>
      </c>
      <c r="AF23" s="106">
        <f t="shared" si="2"/>
        <v>36842.800000000003</v>
      </c>
      <c r="AG23" s="26">
        <f t="shared" si="3"/>
        <v>469622.99</v>
      </c>
      <c r="AH23" s="27">
        <f t="shared" si="4"/>
        <v>1302693.47</v>
      </c>
      <c r="AI23" s="19">
        <f t="shared" si="5"/>
        <v>1267690.78</v>
      </c>
      <c r="AJ23" s="32">
        <f t="shared" si="6"/>
        <v>35002.689999999944</v>
      </c>
    </row>
    <row r="24" spans="1:36" x14ac:dyDescent="0.2">
      <c r="A24" s="1" t="s">
        <v>423</v>
      </c>
      <c r="B24" s="1" t="s">
        <v>425</v>
      </c>
      <c r="C24" s="88">
        <v>7585</v>
      </c>
      <c r="D24" s="88" t="s">
        <v>1039</v>
      </c>
      <c r="E24" s="56" t="s">
        <v>1841</v>
      </c>
      <c r="F24" s="121">
        <v>2293037.5</v>
      </c>
      <c r="G24" s="121">
        <v>0</v>
      </c>
      <c r="H24" s="121">
        <v>9154.94</v>
      </c>
      <c r="J24" s="56">
        <v>154276.74</v>
      </c>
      <c r="K24" s="56">
        <v>785463.06</v>
      </c>
      <c r="L24" s="270">
        <v>0</v>
      </c>
      <c r="M24" s="270">
        <v>0</v>
      </c>
      <c r="O24" s="270">
        <v>0</v>
      </c>
      <c r="R24" s="56">
        <v>260064.49</v>
      </c>
      <c r="S24" s="56">
        <v>2878887.21</v>
      </c>
      <c r="T24" s="98">
        <v>591771.1</v>
      </c>
      <c r="W24" s="98">
        <v>1182300</v>
      </c>
      <c r="X24" s="98">
        <v>49400</v>
      </c>
      <c r="Y24" s="122">
        <v>1364020</v>
      </c>
      <c r="AB24" s="122">
        <v>358844.39</v>
      </c>
      <c r="AC24" s="122">
        <v>166158.63</v>
      </c>
      <c r="AD24" s="122">
        <v>0</v>
      </c>
      <c r="AE24" s="98">
        <f t="shared" si="1"/>
        <v>2302192.44</v>
      </c>
      <c r="AF24" s="106">
        <f t="shared" si="2"/>
        <v>0</v>
      </c>
      <c r="AG24" s="26">
        <f t="shared" si="3"/>
        <v>2302192.44</v>
      </c>
      <c r="AH24" s="27">
        <f t="shared" si="4"/>
        <v>1823471.1</v>
      </c>
      <c r="AI24" s="19">
        <f t="shared" si="5"/>
        <v>1889023.02</v>
      </c>
      <c r="AJ24" s="32">
        <f t="shared" si="6"/>
        <v>-65551.919999999925</v>
      </c>
    </row>
    <row r="25" spans="1:36" x14ac:dyDescent="0.2">
      <c r="A25" s="1" t="s">
        <v>423</v>
      </c>
      <c r="B25" s="1" t="s">
        <v>425</v>
      </c>
      <c r="C25" s="88">
        <v>6519</v>
      </c>
      <c r="D25" s="88" t="s">
        <v>1040</v>
      </c>
      <c r="E25" s="56" t="s">
        <v>1842</v>
      </c>
      <c r="F25" s="121">
        <v>289485.19</v>
      </c>
      <c r="G25" s="121">
        <v>320652.55</v>
      </c>
      <c r="H25" s="121">
        <v>14265.58</v>
      </c>
      <c r="J25" s="56">
        <v>513833.25</v>
      </c>
      <c r="K25" s="56">
        <v>516040.35</v>
      </c>
      <c r="L25" s="270">
        <v>0</v>
      </c>
      <c r="O25" s="270">
        <v>1916.8</v>
      </c>
      <c r="S25" s="56">
        <v>2079998.65</v>
      </c>
      <c r="T25" s="98">
        <v>514969.96</v>
      </c>
      <c r="W25" s="98">
        <v>831716</v>
      </c>
      <c r="X25" s="98">
        <v>61400</v>
      </c>
      <c r="Y25" s="122">
        <v>937236</v>
      </c>
      <c r="AB25" s="122">
        <v>185828.41</v>
      </c>
      <c r="AC25" s="122">
        <v>122333.34</v>
      </c>
      <c r="AE25" s="98">
        <f t="shared" si="1"/>
        <v>624403.31999999995</v>
      </c>
      <c r="AF25" s="106">
        <f t="shared" si="2"/>
        <v>1916.8</v>
      </c>
      <c r="AG25" s="26">
        <f t="shared" si="3"/>
        <v>622486.5199999999</v>
      </c>
      <c r="AH25" s="27">
        <f t="shared" si="4"/>
        <v>1408085.96</v>
      </c>
      <c r="AI25" s="19">
        <f t="shared" si="5"/>
        <v>1245397.75</v>
      </c>
      <c r="AJ25" s="32">
        <f t="shared" si="6"/>
        <v>162688.20999999996</v>
      </c>
    </row>
    <row r="26" spans="1:36" x14ac:dyDescent="0.2">
      <c r="A26" s="1" t="s">
        <v>423</v>
      </c>
      <c r="B26" s="1" t="s">
        <v>425</v>
      </c>
      <c r="C26" s="88">
        <v>4531</v>
      </c>
      <c r="D26" s="88" t="s">
        <v>1041</v>
      </c>
      <c r="E26" s="56" t="s">
        <v>1843</v>
      </c>
      <c r="F26" s="121">
        <v>524551.66</v>
      </c>
      <c r="G26" s="121">
        <v>93040.47</v>
      </c>
      <c r="H26" s="121">
        <v>21776.01</v>
      </c>
      <c r="J26" s="56">
        <v>1233966.7</v>
      </c>
      <c r="K26" s="56">
        <v>156623.23000000001</v>
      </c>
      <c r="L26" s="270">
        <v>0</v>
      </c>
      <c r="M26" s="270">
        <v>2400</v>
      </c>
      <c r="R26" s="56">
        <v>155350.39999999999</v>
      </c>
      <c r="S26" s="56">
        <v>413083.29</v>
      </c>
      <c r="T26" s="98">
        <v>303638.01</v>
      </c>
      <c r="W26" s="98">
        <v>659746</v>
      </c>
      <c r="X26" s="98">
        <v>40700</v>
      </c>
      <c r="Y26" s="122">
        <v>783370.8</v>
      </c>
      <c r="AB26" s="122">
        <v>178810.22</v>
      </c>
      <c r="AC26" s="122">
        <v>122359.17</v>
      </c>
      <c r="AD26" s="122">
        <v>1080</v>
      </c>
      <c r="AE26" s="98">
        <f t="shared" si="1"/>
        <v>639368.14</v>
      </c>
      <c r="AF26" s="106">
        <f t="shared" si="2"/>
        <v>2400</v>
      </c>
      <c r="AG26" s="26">
        <f t="shared" si="3"/>
        <v>636968.14</v>
      </c>
      <c r="AH26" s="27">
        <f t="shared" si="4"/>
        <v>1004084.01</v>
      </c>
      <c r="AI26" s="19">
        <f t="shared" si="5"/>
        <v>1085620.19</v>
      </c>
      <c r="AJ26" s="32">
        <f t="shared" si="6"/>
        <v>-81536.179999999935</v>
      </c>
    </row>
    <row r="27" spans="1:36" x14ac:dyDescent="0.2">
      <c r="A27" s="1" t="s">
        <v>423</v>
      </c>
      <c r="B27" s="1" t="s">
        <v>425</v>
      </c>
      <c r="C27" s="88">
        <v>2937</v>
      </c>
      <c r="D27" s="88" t="s">
        <v>1042</v>
      </c>
      <c r="E27" s="56" t="s">
        <v>1844</v>
      </c>
      <c r="F27" s="121">
        <v>398218.09</v>
      </c>
      <c r="G27" s="121">
        <v>22750</v>
      </c>
      <c r="H27" s="121">
        <v>9431</v>
      </c>
      <c r="J27" s="56">
        <v>742314.72</v>
      </c>
      <c r="K27" s="56">
        <v>367944.71</v>
      </c>
      <c r="L27" s="270">
        <v>0</v>
      </c>
      <c r="M27" s="270">
        <v>0</v>
      </c>
      <c r="R27" s="56">
        <v>137775.51999999999</v>
      </c>
      <c r="S27" s="56">
        <v>2337378.21</v>
      </c>
      <c r="T27" s="98">
        <v>470990.56</v>
      </c>
      <c r="W27" s="98">
        <v>290234</v>
      </c>
      <c r="X27" s="98">
        <v>19100</v>
      </c>
      <c r="Y27" s="122">
        <v>362853.4</v>
      </c>
      <c r="AB27" s="122">
        <v>193370.88</v>
      </c>
      <c r="AC27" s="122">
        <v>125769.96</v>
      </c>
      <c r="AE27" s="98">
        <f t="shared" si="1"/>
        <v>430399.09</v>
      </c>
      <c r="AF27" s="106">
        <f t="shared" si="2"/>
        <v>0</v>
      </c>
      <c r="AG27" s="26">
        <f t="shared" si="3"/>
        <v>430399.09</v>
      </c>
      <c r="AH27" s="27">
        <f t="shared" si="4"/>
        <v>780324.56</v>
      </c>
      <c r="AI27" s="19">
        <f t="shared" si="5"/>
        <v>681994.23999999999</v>
      </c>
      <c r="AJ27" s="32">
        <f t="shared" si="6"/>
        <v>98330.320000000065</v>
      </c>
    </row>
    <row r="28" spans="1:36" x14ac:dyDescent="0.2">
      <c r="A28" s="1" t="s">
        <v>423</v>
      </c>
      <c r="B28" s="1" t="s">
        <v>425</v>
      </c>
      <c r="C28" s="88">
        <v>2576</v>
      </c>
      <c r="D28" s="88" t="s">
        <v>1043</v>
      </c>
      <c r="E28" s="56" t="s">
        <v>1845</v>
      </c>
      <c r="F28" s="121">
        <v>312435.64</v>
      </c>
      <c r="G28" s="121">
        <v>0</v>
      </c>
      <c r="H28" s="121">
        <v>30419.86</v>
      </c>
      <c r="J28" s="56">
        <v>482878.63</v>
      </c>
      <c r="K28" s="56">
        <v>301864.53000000003</v>
      </c>
      <c r="L28" s="270">
        <v>5000</v>
      </c>
      <c r="M28" s="270">
        <v>8000</v>
      </c>
      <c r="R28" s="56">
        <v>221545.72</v>
      </c>
      <c r="S28" s="56">
        <v>2446216.73</v>
      </c>
      <c r="T28" s="98">
        <v>257897.51</v>
      </c>
      <c r="U28" s="98">
        <v>52100</v>
      </c>
      <c r="W28" s="98">
        <v>419468</v>
      </c>
      <c r="Y28" s="122">
        <v>491588</v>
      </c>
      <c r="AB28" s="122">
        <v>147229.14000000001</v>
      </c>
      <c r="AC28" s="122">
        <v>123055.35</v>
      </c>
      <c r="AD28" s="122">
        <v>100000</v>
      </c>
      <c r="AE28" s="98">
        <f t="shared" si="1"/>
        <v>342855.5</v>
      </c>
      <c r="AF28" s="106">
        <f t="shared" si="2"/>
        <v>13000</v>
      </c>
      <c r="AG28" s="26">
        <f t="shared" si="3"/>
        <v>329855.5</v>
      </c>
      <c r="AH28" s="27">
        <f t="shared" si="4"/>
        <v>729465.51</v>
      </c>
      <c r="AI28" s="19">
        <f t="shared" si="5"/>
        <v>861872.49</v>
      </c>
      <c r="AJ28" s="32">
        <f t="shared" si="6"/>
        <v>-132406.97999999998</v>
      </c>
    </row>
    <row r="29" spans="1:36" x14ac:dyDescent="0.2">
      <c r="A29" s="1" t="s">
        <v>428</v>
      </c>
      <c r="B29" s="1" t="s">
        <v>429</v>
      </c>
      <c r="C29" s="88">
        <v>3880</v>
      </c>
      <c r="D29" s="88" t="s">
        <v>1044</v>
      </c>
      <c r="E29" s="56" t="s">
        <v>1846</v>
      </c>
      <c r="F29" s="121">
        <v>294795.63</v>
      </c>
      <c r="G29" s="121">
        <v>314043.65000000002</v>
      </c>
      <c r="H29" s="121">
        <v>10095.629999999999</v>
      </c>
      <c r="J29" s="56">
        <v>601821.18000000005</v>
      </c>
      <c r="K29" s="56">
        <v>314927.31</v>
      </c>
      <c r="S29" s="56">
        <v>1940194.37</v>
      </c>
      <c r="T29" s="98">
        <v>304182.2</v>
      </c>
      <c r="U29" s="98">
        <v>13500</v>
      </c>
      <c r="V29" s="98">
        <v>1023.5</v>
      </c>
      <c r="W29" s="98">
        <v>583781</v>
      </c>
      <c r="Y29" s="122">
        <v>621981</v>
      </c>
      <c r="AB29" s="122">
        <v>129167.63</v>
      </c>
      <c r="AC29" s="122">
        <v>82934.490000000005</v>
      </c>
      <c r="AE29" s="98">
        <f t="shared" si="1"/>
        <v>618934.91</v>
      </c>
      <c r="AF29" s="106">
        <f t="shared" si="2"/>
        <v>0</v>
      </c>
      <c r="AG29" s="26">
        <f t="shared" si="3"/>
        <v>618934.91</v>
      </c>
      <c r="AH29" s="27">
        <f t="shared" si="4"/>
        <v>902486.7</v>
      </c>
      <c r="AI29" s="19">
        <f t="shared" si="5"/>
        <v>834083.12</v>
      </c>
      <c r="AJ29" s="32">
        <f t="shared" si="6"/>
        <v>68403.579999999958</v>
      </c>
    </row>
    <row r="30" spans="1:36" x14ac:dyDescent="0.2">
      <c r="A30" s="1" t="s">
        <v>428</v>
      </c>
      <c r="B30" s="1" t="s">
        <v>429</v>
      </c>
      <c r="C30" s="88">
        <v>3169</v>
      </c>
      <c r="D30" s="88" t="s">
        <v>1045</v>
      </c>
      <c r="E30" s="56" t="s">
        <v>1847</v>
      </c>
      <c r="F30" s="121">
        <v>723097.77</v>
      </c>
      <c r="G30" s="121">
        <v>285899.48</v>
      </c>
      <c r="H30" s="121">
        <v>30597.62</v>
      </c>
      <c r="J30" s="56">
        <v>2537533.06</v>
      </c>
      <c r="K30" s="56">
        <v>266611.64</v>
      </c>
      <c r="S30" s="56">
        <v>225942.27</v>
      </c>
      <c r="T30" s="98">
        <v>887644.69</v>
      </c>
      <c r="V30" s="98">
        <v>30.17</v>
      </c>
      <c r="W30" s="98">
        <v>163103.5</v>
      </c>
      <c r="Y30" s="122">
        <v>293084.5</v>
      </c>
      <c r="AB30" s="122">
        <v>192032.92</v>
      </c>
      <c r="AC30" s="122">
        <v>72747.72</v>
      </c>
      <c r="AE30" s="98">
        <f t="shared" si="1"/>
        <v>1039594.87</v>
      </c>
      <c r="AF30" s="106">
        <f t="shared" si="2"/>
        <v>0</v>
      </c>
      <c r="AG30" s="26">
        <f t="shared" si="3"/>
        <v>1039594.87</v>
      </c>
      <c r="AH30" s="27">
        <f t="shared" si="4"/>
        <v>1050778.3599999999</v>
      </c>
      <c r="AI30" s="19">
        <f t="shared" si="5"/>
        <v>557865.14</v>
      </c>
      <c r="AJ30" s="32">
        <f t="shared" si="6"/>
        <v>492913.21999999986</v>
      </c>
    </row>
    <row r="31" spans="1:36" x14ac:dyDescent="0.2">
      <c r="A31" s="1" t="s">
        <v>428</v>
      </c>
      <c r="B31" s="1" t="s">
        <v>429</v>
      </c>
      <c r="C31" s="88">
        <v>7059</v>
      </c>
      <c r="D31" s="88" t="s">
        <v>1046</v>
      </c>
      <c r="E31" s="56" t="s">
        <v>1848</v>
      </c>
      <c r="F31" s="121">
        <v>1341933.32</v>
      </c>
      <c r="G31" s="121">
        <v>307889.5</v>
      </c>
      <c r="H31" s="121">
        <v>12665.58</v>
      </c>
      <c r="J31" s="56">
        <v>918786.7</v>
      </c>
      <c r="K31" s="56">
        <v>384383.89</v>
      </c>
      <c r="S31" s="56">
        <v>519805.36</v>
      </c>
      <c r="T31" s="98">
        <v>921660.23</v>
      </c>
      <c r="W31" s="98">
        <v>351760.5</v>
      </c>
      <c r="Y31" s="122">
        <v>559090.5</v>
      </c>
      <c r="AB31" s="122">
        <v>237769.18</v>
      </c>
      <c r="AC31" s="122">
        <v>46271.7</v>
      </c>
      <c r="AE31" s="98">
        <f t="shared" si="1"/>
        <v>1662488.4000000001</v>
      </c>
      <c r="AF31" s="106">
        <f t="shared" si="2"/>
        <v>0</v>
      </c>
      <c r="AG31" s="26">
        <f t="shared" si="3"/>
        <v>1662488.4000000001</v>
      </c>
      <c r="AH31" s="27">
        <f t="shared" si="4"/>
        <v>1273420.73</v>
      </c>
      <c r="AI31" s="19">
        <f t="shared" si="5"/>
        <v>843131.37999999989</v>
      </c>
      <c r="AJ31" s="32">
        <f t="shared" si="6"/>
        <v>430289.35000000009</v>
      </c>
    </row>
    <row r="32" spans="1:36" x14ac:dyDescent="0.2">
      <c r="A32" s="1" t="s">
        <v>428</v>
      </c>
      <c r="B32" s="1" t="s">
        <v>429</v>
      </c>
      <c r="C32" s="88">
        <v>4668</v>
      </c>
      <c r="D32" s="88" t="s">
        <v>1047</v>
      </c>
      <c r="E32" s="56" t="s">
        <v>1849</v>
      </c>
      <c r="F32" s="121">
        <v>636103.35</v>
      </c>
      <c r="G32" s="121">
        <v>142897.95000000001</v>
      </c>
      <c r="H32" s="121">
        <v>47839.72</v>
      </c>
      <c r="J32" s="56">
        <v>2379983.0099999998</v>
      </c>
      <c r="K32" s="56">
        <v>1141195.3700000001</v>
      </c>
      <c r="S32" s="56">
        <v>164243.42000000001</v>
      </c>
      <c r="T32" s="98">
        <v>102854.18</v>
      </c>
      <c r="W32" s="98">
        <v>311255</v>
      </c>
      <c r="Y32" s="122">
        <v>381790</v>
      </c>
      <c r="AB32" s="122">
        <v>99155.47</v>
      </c>
      <c r="AC32" s="122">
        <v>72095</v>
      </c>
      <c r="AE32" s="98">
        <f t="shared" si="1"/>
        <v>826841.02</v>
      </c>
      <c r="AF32" s="106">
        <f t="shared" si="2"/>
        <v>0</v>
      </c>
      <c r="AG32" s="26">
        <f t="shared" si="3"/>
        <v>826841.02</v>
      </c>
      <c r="AH32" s="27">
        <f t="shared" si="4"/>
        <v>414109.18</v>
      </c>
      <c r="AI32" s="19">
        <f t="shared" si="5"/>
        <v>553040.47</v>
      </c>
      <c r="AJ32" s="32">
        <f t="shared" si="6"/>
        <v>-138931.28999999998</v>
      </c>
    </row>
    <row r="33" spans="1:36" x14ac:dyDescent="0.2">
      <c r="A33" s="1" t="s">
        <v>428</v>
      </c>
      <c r="B33" s="1" t="s">
        <v>429</v>
      </c>
      <c r="C33" s="88">
        <v>5951</v>
      </c>
      <c r="D33" s="88" t="s">
        <v>1048</v>
      </c>
      <c r="E33" s="56" t="s">
        <v>1850</v>
      </c>
      <c r="F33" s="121">
        <v>673248.04</v>
      </c>
      <c r="G33" s="121">
        <v>127770.5</v>
      </c>
      <c r="H33" s="121">
        <v>650.66999999999996</v>
      </c>
      <c r="J33" s="56">
        <v>583135.78</v>
      </c>
      <c r="K33" s="56">
        <v>402235.19</v>
      </c>
      <c r="S33" s="56">
        <v>3631737.05</v>
      </c>
      <c r="T33" s="98">
        <v>822720.18</v>
      </c>
      <c r="W33" s="98">
        <v>604209</v>
      </c>
      <c r="Y33" s="122">
        <v>770829</v>
      </c>
      <c r="AB33" s="122">
        <v>210023.99</v>
      </c>
      <c r="AC33" s="122">
        <v>77577.73</v>
      </c>
      <c r="AE33" s="98">
        <f t="shared" si="1"/>
        <v>801669.21000000008</v>
      </c>
      <c r="AF33" s="106">
        <f t="shared" si="2"/>
        <v>0</v>
      </c>
      <c r="AG33" s="26">
        <f t="shared" si="3"/>
        <v>801669.21000000008</v>
      </c>
      <c r="AH33" s="27">
        <f t="shared" si="4"/>
        <v>1426929.1800000002</v>
      </c>
      <c r="AI33" s="19">
        <f t="shared" si="5"/>
        <v>1058430.72</v>
      </c>
      <c r="AJ33" s="32">
        <f t="shared" si="6"/>
        <v>368498.4600000002</v>
      </c>
    </row>
    <row r="34" spans="1:36" x14ac:dyDescent="0.2">
      <c r="A34" s="1" t="s">
        <v>428</v>
      </c>
      <c r="B34" s="1" t="s">
        <v>429</v>
      </c>
      <c r="C34" s="88">
        <v>4528</v>
      </c>
      <c r="D34" s="88" t="s">
        <v>1049</v>
      </c>
      <c r="E34" s="56" t="s">
        <v>1851</v>
      </c>
      <c r="F34" s="121">
        <v>1042333.46</v>
      </c>
      <c r="G34" s="121">
        <v>148525.1</v>
      </c>
      <c r="H34" s="121">
        <v>37894.54</v>
      </c>
      <c r="J34" s="56">
        <v>335406.81</v>
      </c>
      <c r="K34" s="56">
        <v>430484.57</v>
      </c>
      <c r="S34" s="56">
        <v>669957.9</v>
      </c>
      <c r="T34" s="98">
        <v>805359.17</v>
      </c>
      <c r="V34" s="98">
        <v>718.81</v>
      </c>
      <c r="W34" s="98">
        <v>313724</v>
      </c>
      <c r="Y34" s="122">
        <v>500569</v>
      </c>
      <c r="AB34" s="122">
        <v>233062.08</v>
      </c>
      <c r="AC34" s="122">
        <v>57971.78</v>
      </c>
      <c r="AE34" s="98">
        <f t="shared" si="1"/>
        <v>1228753.1000000001</v>
      </c>
      <c r="AF34" s="106">
        <f t="shared" si="2"/>
        <v>0</v>
      </c>
      <c r="AG34" s="26">
        <f t="shared" si="3"/>
        <v>1228753.1000000001</v>
      </c>
      <c r="AH34" s="27">
        <f t="shared" si="4"/>
        <v>1119801.98</v>
      </c>
      <c r="AI34" s="19">
        <f t="shared" si="5"/>
        <v>791602.86</v>
      </c>
      <c r="AJ34" s="32">
        <f t="shared" si="6"/>
        <v>328199.12</v>
      </c>
    </row>
    <row r="35" spans="1:36" x14ac:dyDescent="0.2">
      <c r="A35" s="1" t="s">
        <v>428</v>
      </c>
      <c r="B35" s="1" t="s">
        <v>429</v>
      </c>
      <c r="C35" s="88">
        <v>5805</v>
      </c>
      <c r="D35" s="88" t="s">
        <v>1050</v>
      </c>
      <c r="E35" s="56" t="s">
        <v>1852</v>
      </c>
      <c r="F35" s="121">
        <v>846455.05</v>
      </c>
      <c r="G35" s="121">
        <v>168504.37</v>
      </c>
      <c r="H35" s="121">
        <v>21401.919999999998</v>
      </c>
      <c r="J35" s="56">
        <v>651254.74</v>
      </c>
      <c r="K35" s="56">
        <v>213124.28</v>
      </c>
      <c r="S35" s="56">
        <v>2501284.2200000002</v>
      </c>
      <c r="T35" s="98">
        <v>163757.72</v>
      </c>
      <c r="W35" s="98">
        <v>246951</v>
      </c>
      <c r="Y35" s="122">
        <v>337365</v>
      </c>
      <c r="AB35" s="122">
        <v>69069.3</v>
      </c>
      <c r="AC35" s="122">
        <v>84749.3</v>
      </c>
      <c r="AE35" s="98">
        <f t="shared" si="1"/>
        <v>1036361.3400000001</v>
      </c>
      <c r="AF35" s="106">
        <f t="shared" si="2"/>
        <v>0</v>
      </c>
      <c r="AG35" s="26">
        <f t="shared" si="3"/>
        <v>1036361.3400000001</v>
      </c>
      <c r="AH35" s="27">
        <f t="shared" si="4"/>
        <v>410708.72</v>
      </c>
      <c r="AI35" s="19">
        <f t="shared" si="5"/>
        <v>491183.6</v>
      </c>
      <c r="AJ35" s="32">
        <f t="shared" si="6"/>
        <v>-80474.880000000005</v>
      </c>
    </row>
    <row r="36" spans="1:36" x14ac:dyDescent="0.2">
      <c r="A36" s="1" t="s">
        <v>428</v>
      </c>
      <c r="B36" s="1" t="s">
        <v>429</v>
      </c>
      <c r="C36" s="88">
        <v>3290</v>
      </c>
      <c r="D36" s="88" t="s">
        <v>1051</v>
      </c>
      <c r="E36" s="56" t="s">
        <v>1853</v>
      </c>
      <c r="F36" s="121">
        <v>562938.09</v>
      </c>
      <c r="G36" s="121">
        <v>66072.7</v>
      </c>
      <c r="H36" s="121">
        <v>0</v>
      </c>
      <c r="J36" s="56">
        <v>450429.34</v>
      </c>
      <c r="K36" s="56">
        <v>1215878.82</v>
      </c>
      <c r="S36" s="56">
        <v>1692932.58</v>
      </c>
      <c r="T36" s="98">
        <v>670919.1</v>
      </c>
      <c r="U36" s="98">
        <v>95000</v>
      </c>
      <c r="V36" s="98">
        <v>765.28</v>
      </c>
      <c r="W36" s="98">
        <v>422443.5</v>
      </c>
      <c r="Y36" s="122">
        <v>561443.5</v>
      </c>
      <c r="AB36" s="122">
        <v>110935.14</v>
      </c>
      <c r="AC36" s="122">
        <v>53067.99</v>
      </c>
      <c r="AE36" s="98">
        <f t="shared" si="1"/>
        <v>629010.78999999992</v>
      </c>
      <c r="AF36" s="106">
        <f t="shared" si="2"/>
        <v>0</v>
      </c>
      <c r="AG36" s="26">
        <f t="shared" si="3"/>
        <v>629010.78999999992</v>
      </c>
      <c r="AH36" s="27">
        <f t="shared" si="4"/>
        <v>1189127.8799999999</v>
      </c>
      <c r="AI36" s="19">
        <f t="shared" si="5"/>
        <v>725446.63</v>
      </c>
      <c r="AJ36" s="32">
        <f t="shared" si="6"/>
        <v>463681.24999999988</v>
      </c>
    </row>
    <row r="37" spans="1:36" x14ac:dyDescent="0.2">
      <c r="A37" s="1" t="s">
        <v>428</v>
      </c>
      <c r="B37" s="1" t="s">
        <v>429</v>
      </c>
      <c r="C37" s="88">
        <v>5014</v>
      </c>
      <c r="D37" s="88" t="s">
        <v>1052</v>
      </c>
      <c r="E37" s="56" t="s">
        <v>1854</v>
      </c>
      <c r="F37" s="121">
        <v>516277.7</v>
      </c>
      <c r="G37" s="121">
        <v>168597.07</v>
      </c>
      <c r="H37" s="121">
        <v>10450</v>
      </c>
      <c r="J37" s="56">
        <v>1282674.6299999999</v>
      </c>
      <c r="K37" s="56">
        <v>140545.24</v>
      </c>
      <c r="T37" s="98">
        <v>638206.12</v>
      </c>
      <c r="W37" s="98">
        <v>487576.5</v>
      </c>
      <c r="Y37" s="122">
        <v>564094.5</v>
      </c>
      <c r="AB37" s="122">
        <v>126969.71</v>
      </c>
      <c r="AC37" s="122">
        <v>101786.34</v>
      </c>
      <c r="AE37" s="98">
        <f t="shared" si="1"/>
        <v>695324.77</v>
      </c>
      <c r="AF37" s="106">
        <f t="shared" si="2"/>
        <v>0</v>
      </c>
      <c r="AG37" s="26">
        <f t="shared" si="3"/>
        <v>695324.77</v>
      </c>
      <c r="AH37" s="27">
        <f t="shared" si="4"/>
        <v>1125782.6200000001</v>
      </c>
      <c r="AI37" s="19">
        <f t="shared" si="5"/>
        <v>792850.54999999993</v>
      </c>
      <c r="AJ37" s="32">
        <f t="shared" si="6"/>
        <v>332932.07000000018</v>
      </c>
    </row>
    <row r="38" spans="1:36" x14ac:dyDescent="0.2">
      <c r="A38" s="1" t="s">
        <v>428</v>
      </c>
      <c r="B38" s="1" t="s">
        <v>429</v>
      </c>
      <c r="C38" s="88">
        <v>4611</v>
      </c>
      <c r="D38" s="88" t="s">
        <v>1053</v>
      </c>
      <c r="E38" s="56" t="s">
        <v>1855</v>
      </c>
      <c r="F38" s="121">
        <v>443074.17</v>
      </c>
      <c r="G38" s="121">
        <v>205273</v>
      </c>
      <c r="H38" s="121">
        <v>762</v>
      </c>
      <c r="J38" s="56">
        <v>1222009.46</v>
      </c>
      <c r="K38" s="56">
        <v>464734.99</v>
      </c>
      <c r="T38" s="98">
        <v>350560.11</v>
      </c>
      <c r="V38" s="98">
        <v>317.77</v>
      </c>
      <c r="W38" s="98">
        <v>567921</v>
      </c>
      <c r="Y38" s="122">
        <v>731127</v>
      </c>
      <c r="AB38" s="122">
        <v>152449.10999999999</v>
      </c>
      <c r="AC38" s="122">
        <v>52006.62</v>
      </c>
      <c r="AE38" s="98">
        <f t="shared" si="1"/>
        <v>649109.16999999993</v>
      </c>
      <c r="AF38" s="106">
        <f t="shared" si="2"/>
        <v>0</v>
      </c>
      <c r="AG38" s="26">
        <f t="shared" si="3"/>
        <v>649109.16999999993</v>
      </c>
      <c r="AH38" s="27">
        <f t="shared" si="4"/>
        <v>918798.88</v>
      </c>
      <c r="AI38" s="19">
        <f t="shared" si="5"/>
        <v>935582.73</v>
      </c>
      <c r="AJ38" s="32">
        <f t="shared" si="6"/>
        <v>-16783.849999999977</v>
      </c>
    </row>
    <row r="39" spans="1:36" x14ac:dyDescent="0.2">
      <c r="A39" s="1" t="s">
        <v>432</v>
      </c>
      <c r="B39" s="1" t="s">
        <v>433</v>
      </c>
      <c r="C39" s="88">
        <v>2051</v>
      </c>
      <c r="D39" s="88" t="s">
        <v>1054</v>
      </c>
      <c r="E39" s="56" t="s">
        <v>1856</v>
      </c>
      <c r="F39" s="121">
        <v>636185.04</v>
      </c>
      <c r="G39" s="121">
        <v>35149.629999999997</v>
      </c>
      <c r="H39" s="121">
        <v>74943.25</v>
      </c>
      <c r="J39" s="56">
        <v>559543.38</v>
      </c>
      <c r="K39" s="56">
        <v>81632.62</v>
      </c>
      <c r="L39" s="270">
        <v>16193.4</v>
      </c>
      <c r="M39" s="270">
        <v>6300</v>
      </c>
      <c r="O39" s="270">
        <v>524449.29</v>
      </c>
      <c r="P39" s="56">
        <v>58762.63</v>
      </c>
      <c r="R39" s="56">
        <v>-1012705.09</v>
      </c>
      <c r="S39" s="56">
        <v>1814650.86</v>
      </c>
      <c r="T39" s="98">
        <v>371481.72</v>
      </c>
      <c r="U39" s="98">
        <v>1234.5</v>
      </c>
      <c r="V39" s="98">
        <v>1490.29</v>
      </c>
      <c r="W39" s="98">
        <v>576597</v>
      </c>
      <c r="Y39" s="122">
        <v>677277</v>
      </c>
      <c r="AB39" s="122">
        <v>202431.61</v>
      </c>
      <c r="AC39" s="122">
        <v>47608.07</v>
      </c>
      <c r="AE39" s="98">
        <f t="shared" si="1"/>
        <v>746277.92</v>
      </c>
      <c r="AF39" s="106">
        <f t="shared" si="2"/>
        <v>546942.69000000006</v>
      </c>
      <c r="AG39" s="26">
        <f t="shared" si="3"/>
        <v>199335.22999999998</v>
      </c>
      <c r="AH39" s="27">
        <f t="shared" si="4"/>
        <v>950803.51</v>
      </c>
      <c r="AI39" s="19">
        <f t="shared" si="5"/>
        <v>927316.67999999993</v>
      </c>
      <c r="AJ39" s="32">
        <f t="shared" si="6"/>
        <v>23486.830000000075</v>
      </c>
    </row>
    <row r="40" spans="1:36" x14ac:dyDescent="0.2">
      <c r="A40" s="1" t="s">
        <v>432</v>
      </c>
      <c r="B40" s="1" t="s">
        <v>433</v>
      </c>
      <c r="C40" s="88">
        <v>1787</v>
      </c>
      <c r="D40" s="88" t="s">
        <v>1055</v>
      </c>
      <c r="E40" s="56" t="s">
        <v>1857</v>
      </c>
      <c r="F40" s="121">
        <v>151793.06</v>
      </c>
      <c r="G40" s="121">
        <v>0</v>
      </c>
      <c r="H40" s="121">
        <v>54128</v>
      </c>
      <c r="J40" s="56">
        <v>1598062.68</v>
      </c>
      <c r="K40" s="56">
        <v>265860.51</v>
      </c>
      <c r="L40" s="270">
        <v>7674.43</v>
      </c>
      <c r="M40" s="270">
        <v>6300</v>
      </c>
      <c r="O40" s="270">
        <v>86553</v>
      </c>
      <c r="R40" s="56">
        <v>-41500</v>
      </c>
      <c r="S40" s="56">
        <v>1633793.05</v>
      </c>
      <c r="T40" s="98">
        <v>533064.65</v>
      </c>
      <c r="W40" s="98">
        <v>749772</v>
      </c>
      <c r="X40" s="98">
        <v>50000</v>
      </c>
      <c r="Y40" s="122">
        <v>912445</v>
      </c>
      <c r="AB40" s="122">
        <v>296619.92</v>
      </c>
      <c r="AC40" s="122">
        <v>106709.86</v>
      </c>
      <c r="AE40" s="98">
        <f t="shared" si="1"/>
        <v>205921.06</v>
      </c>
      <c r="AF40" s="106">
        <f t="shared" si="2"/>
        <v>100527.43</v>
      </c>
      <c r="AG40" s="26">
        <f t="shared" si="3"/>
        <v>105393.63</v>
      </c>
      <c r="AH40" s="27">
        <f t="shared" si="4"/>
        <v>1332836.6499999999</v>
      </c>
      <c r="AI40" s="19">
        <f t="shared" si="5"/>
        <v>1315774.78</v>
      </c>
      <c r="AJ40" s="32">
        <f t="shared" si="6"/>
        <v>17061.869999999879</v>
      </c>
    </row>
    <row r="41" spans="1:36" x14ac:dyDescent="0.2">
      <c r="A41" s="1" t="s">
        <v>432</v>
      </c>
      <c r="B41" s="1" t="s">
        <v>433</v>
      </c>
      <c r="C41" s="88">
        <v>2904</v>
      </c>
      <c r="D41" s="88" t="s">
        <v>1056</v>
      </c>
      <c r="E41" s="56" t="s">
        <v>1858</v>
      </c>
      <c r="F41" s="121">
        <v>678866.9</v>
      </c>
      <c r="G41" s="121">
        <v>23940</v>
      </c>
      <c r="H41" s="121">
        <v>61223</v>
      </c>
      <c r="J41" s="56">
        <v>1150843.8</v>
      </c>
      <c r="K41" s="56">
        <v>435379.59</v>
      </c>
      <c r="L41" s="270">
        <v>9539.6</v>
      </c>
      <c r="M41" s="270">
        <v>6300</v>
      </c>
      <c r="O41" s="270">
        <v>450</v>
      </c>
      <c r="R41" s="56">
        <v>-166</v>
      </c>
      <c r="S41" s="56">
        <v>174893.33</v>
      </c>
      <c r="T41" s="98">
        <v>497532.61</v>
      </c>
      <c r="W41" s="98">
        <v>622272</v>
      </c>
      <c r="X41" s="98">
        <v>7500</v>
      </c>
      <c r="Y41" s="122">
        <v>722572</v>
      </c>
      <c r="AB41" s="122">
        <v>302134.90000000002</v>
      </c>
      <c r="AC41" s="122">
        <v>126479.4</v>
      </c>
      <c r="AE41" s="98">
        <f t="shared" si="1"/>
        <v>764029.9</v>
      </c>
      <c r="AF41" s="106">
        <f t="shared" si="2"/>
        <v>16289.6</v>
      </c>
      <c r="AG41" s="26">
        <f t="shared" si="3"/>
        <v>747740.3</v>
      </c>
      <c r="AH41" s="27">
        <f t="shared" si="4"/>
        <v>1127304.6099999999</v>
      </c>
      <c r="AI41" s="19">
        <f t="shared" si="5"/>
        <v>1151186.3</v>
      </c>
      <c r="AJ41" s="32">
        <f t="shared" si="6"/>
        <v>-23881.690000000177</v>
      </c>
    </row>
    <row r="42" spans="1:36" x14ac:dyDescent="0.2">
      <c r="A42" s="1" t="s">
        <v>432</v>
      </c>
      <c r="B42" s="1" t="s">
        <v>433</v>
      </c>
      <c r="C42" s="88">
        <v>3978</v>
      </c>
      <c r="D42" s="88" t="s">
        <v>1057</v>
      </c>
      <c r="E42" s="56" t="s">
        <v>1859</v>
      </c>
      <c r="F42" s="121">
        <v>1336017.75</v>
      </c>
      <c r="G42" s="121">
        <v>0</v>
      </c>
      <c r="H42" s="121">
        <v>41946</v>
      </c>
      <c r="J42" s="56">
        <v>1455528.01</v>
      </c>
      <c r="K42" s="56">
        <v>333757.94</v>
      </c>
      <c r="L42" s="270">
        <v>42845.82</v>
      </c>
      <c r="M42" s="270">
        <v>5850</v>
      </c>
      <c r="O42" s="270">
        <v>1177284.46</v>
      </c>
      <c r="P42" s="56">
        <v>51948.21</v>
      </c>
      <c r="R42" s="56">
        <v>-118978.9</v>
      </c>
      <c r="S42" s="56">
        <v>1781475.04</v>
      </c>
      <c r="T42" s="98">
        <v>612458.01</v>
      </c>
      <c r="W42" s="98">
        <v>906010</v>
      </c>
      <c r="X42" s="98">
        <v>15000</v>
      </c>
      <c r="Y42" s="122">
        <v>1052890</v>
      </c>
      <c r="AB42" s="122">
        <v>368519.46</v>
      </c>
      <c r="AC42" s="122">
        <v>140973.39000000001</v>
      </c>
      <c r="AE42" s="98">
        <f t="shared" si="1"/>
        <v>1377963.75</v>
      </c>
      <c r="AF42" s="106">
        <f t="shared" si="2"/>
        <v>1225980.28</v>
      </c>
      <c r="AG42" s="26">
        <f t="shared" si="3"/>
        <v>151983.46999999997</v>
      </c>
      <c r="AH42" s="27">
        <f t="shared" si="4"/>
        <v>1533468.01</v>
      </c>
      <c r="AI42" s="19">
        <f t="shared" si="5"/>
        <v>1562382.85</v>
      </c>
      <c r="AJ42" s="32">
        <f t="shared" si="6"/>
        <v>-28914.840000000084</v>
      </c>
    </row>
    <row r="43" spans="1:36" x14ac:dyDescent="0.2">
      <c r="A43" s="1" t="s">
        <v>432</v>
      </c>
      <c r="B43" s="1" t="s">
        <v>433</v>
      </c>
      <c r="C43" s="88">
        <v>3763</v>
      </c>
      <c r="D43" s="88" t="s">
        <v>1058</v>
      </c>
      <c r="E43" s="56" t="s">
        <v>1860</v>
      </c>
      <c r="F43" s="121">
        <v>685089.39</v>
      </c>
      <c r="G43" s="121">
        <v>0</v>
      </c>
      <c r="H43" s="121">
        <v>46706.080000000002</v>
      </c>
      <c r="J43" s="56">
        <v>431990.91</v>
      </c>
      <c r="K43" s="56">
        <v>195574.1</v>
      </c>
      <c r="L43" s="270">
        <v>12125.2</v>
      </c>
      <c r="M43" s="270">
        <v>6300</v>
      </c>
      <c r="O43" s="270">
        <v>271.32</v>
      </c>
      <c r="R43" s="56">
        <v>-455580.38</v>
      </c>
      <c r="S43" s="56">
        <v>1769380.27</v>
      </c>
      <c r="T43" s="98">
        <v>702582.44</v>
      </c>
      <c r="W43" s="98">
        <v>912763.5</v>
      </c>
      <c r="X43" s="98">
        <v>22500</v>
      </c>
      <c r="Y43" s="122">
        <v>1080743.5</v>
      </c>
      <c r="AB43" s="122">
        <v>442441.74</v>
      </c>
      <c r="AC43" s="122">
        <v>80392.63</v>
      </c>
      <c r="AE43" s="98">
        <f t="shared" si="1"/>
        <v>731795.47</v>
      </c>
      <c r="AF43" s="106">
        <f t="shared" si="2"/>
        <v>18696.52</v>
      </c>
      <c r="AG43" s="26">
        <f t="shared" si="3"/>
        <v>713098.95</v>
      </c>
      <c r="AH43" s="27">
        <f t="shared" si="4"/>
        <v>1637845.94</v>
      </c>
      <c r="AI43" s="19">
        <f t="shared" si="5"/>
        <v>1603577.87</v>
      </c>
      <c r="AJ43" s="32">
        <f t="shared" si="6"/>
        <v>34268.069999999832</v>
      </c>
    </row>
    <row r="44" spans="1:36" x14ac:dyDescent="0.2">
      <c r="A44" s="1" t="s">
        <v>432</v>
      </c>
      <c r="B44" s="1" t="s">
        <v>433</v>
      </c>
      <c r="C44" s="88">
        <v>973</v>
      </c>
      <c r="D44" s="88" t="s">
        <v>1059</v>
      </c>
      <c r="E44" s="56" t="s">
        <v>1861</v>
      </c>
      <c r="F44" s="121">
        <v>180576.38</v>
      </c>
      <c r="G44" s="121">
        <v>0</v>
      </c>
      <c r="H44" s="121">
        <v>19400</v>
      </c>
      <c r="J44" s="56">
        <v>1061595.92</v>
      </c>
      <c r="K44" s="56">
        <v>173295.26</v>
      </c>
      <c r="L44" s="270">
        <v>6705.2</v>
      </c>
      <c r="M44" s="270">
        <v>6300</v>
      </c>
      <c r="S44" s="56">
        <v>2854151.72</v>
      </c>
      <c r="T44" s="98">
        <v>280962.87</v>
      </c>
      <c r="W44" s="98">
        <v>527593.5</v>
      </c>
      <c r="X44" s="98">
        <v>9600</v>
      </c>
      <c r="Y44" s="122">
        <v>657743.5</v>
      </c>
      <c r="AB44" s="122">
        <v>120814</v>
      </c>
      <c r="AC44" s="122">
        <v>106752.73</v>
      </c>
      <c r="AE44" s="98">
        <f t="shared" si="1"/>
        <v>199976.38</v>
      </c>
      <c r="AF44" s="106">
        <f t="shared" si="2"/>
        <v>13005.2</v>
      </c>
      <c r="AG44" s="26">
        <f t="shared" si="3"/>
        <v>186971.18</v>
      </c>
      <c r="AH44" s="27">
        <f t="shared" si="4"/>
        <v>818156.37</v>
      </c>
      <c r="AI44" s="19">
        <f t="shared" si="5"/>
        <v>885310.23</v>
      </c>
      <c r="AJ44" s="32">
        <f t="shared" si="6"/>
        <v>-67153.859999999986</v>
      </c>
    </row>
    <row r="45" spans="1:36" x14ac:dyDescent="0.2">
      <c r="A45" s="1" t="s">
        <v>432</v>
      </c>
      <c r="B45" s="1" t="s">
        <v>433</v>
      </c>
      <c r="C45" s="88">
        <v>4069</v>
      </c>
      <c r="D45" s="88" t="s">
        <v>1060</v>
      </c>
      <c r="E45" s="56" t="s">
        <v>1862</v>
      </c>
      <c r="F45" s="121">
        <v>224597.64</v>
      </c>
      <c r="G45" s="121">
        <v>18000</v>
      </c>
      <c r="H45" s="121">
        <v>31460.03</v>
      </c>
      <c r="J45" s="56">
        <v>627210.13</v>
      </c>
      <c r="K45" s="56">
        <v>112368.02</v>
      </c>
      <c r="L45" s="270">
        <v>8474</v>
      </c>
      <c r="M45" s="270">
        <v>9809.2900000000009</v>
      </c>
      <c r="S45" s="56">
        <v>1653756.5</v>
      </c>
      <c r="T45" s="98">
        <v>717366.8</v>
      </c>
      <c r="W45" s="98">
        <v>212454</v>
      </c>
      <c r="X45" s="98">
        <v>5200</v>
      </c>
      <c r="Y45" s="122">
        <v>455614</v>
      </c>
      <c r="AB45" s="122">
        <v>265892.5</v>
      </c>
      <c r="AC45" s="122">
        <v>81856.91</v>
      </c>
      <c r="AE45" s="98">
        <f t="shared" si="1"/>
        <v>274057.67000000004</v>
      </c>
      <c r="AF45" s="106">
        <f t="shared" si="2"/>
        <v>18283.29</v>
      </c>
      <c r="AG45" s="26">
        <f t="shared" si="3"/>
        <v>255774.38000000003</v>
      </c>
      <c r="AH45" s="27">
        <f t="shared" si="4"/>
        <v>935020.8</v>
      </c>
      <c r="AI45" s="19">
        <f t="shared" si="5"/>
        <v>803363.41</v>
      </c>
      <c r="AJ45" s="32">
        <f t="shared" si="6"/>
        <v>131657.39000000001</v>
      </c>
    </row>
    <row r="46" spans="1:36" x14ac:dyDescent="0.2">
      <c r="A46" s="1" t="s">
        <v>432</v>
      </c>
      <c r="B46" s="1" t="s">
        <v>433</v>
      </c>
      <c r="C46" s="88">
        <v>5012</v>
      </c>
      <c r="D46" s="88" t="s">
        <v>1061</v>
      </c>
      <c r="E46" s="56" t="s">
        <v>1863</v>
      </c>
      <c r="F46" s="121">
        <v>233757.67</v>
      </c>
      <c r="G46" s="121">
        <v>156628.37</v>
      </c>
      <c r="H46" s="121">
        <v>39497.61</v>
      </c>
      <c r="J46" s="56">
        <v>811478.3</v>
      </c>
      <c r="K46" s="56">
        <v>232058.03</v>
      </c>
      <c r="L46" s="270">
        <v>0</v>
      </c>
      <c r="M46" s="270">
        <v>6300</v>
      </c>
      <c r="O46" s="270">
        <v>122.98</v>
      </c>
      <c r="S46" s="56">
        <v>1474437.8</v>
      </c>
      <c r="T46" s="98">
        <v>325716.44</v>
      </c>
      <c r="W46" s="98">
        <v>419992</v>
      </c>
      <c r="X46" s="98">
        <v>28500</v>
      </c>
      <c r="Y46" s="122">
        <v>604792</v>
      </c>
      <c r="AB46" s="122">
        <v>239916.57</v>
      </c>
      <c r="AC46" s="122">
        <v>87343.53</v>
      </c>
      <c r="AE46" s="98">
        <f t="shared" si="1"/>
        <v>429883.65</v>
      </c>
      <c r="AF46" s="106">
        <f t="shared" si="2"/>
        <v>6422.98</v>
      </c>
      <c r="AG46" s="26">
        <f t="shared" si="3"/>
        <v>423460.67000000004</v>
      </c>
      <c r="AH46" s="27">
        <f t="shared" si="4"/>
        <v>774208.44</v>
      </c>
      <c r="AI46" s="19">
        <f t="shared" si="5"/>
        <v>932052.10000000009</v>
      </c>
      <c r="AJ46" s="32">
        <f t="shared" si="6"/>
        <v>-157843.66000000015</v>
      </c>
    </row>
    <row r="47" spans="1:36" x14ac:dyDescent="0.2">
      <c r="A47" s="1" t="s">
        <v>432</v>
      </c>
      <c r="B47" s="1" t="s">
        <v>433</v>
      </c>
      <c r="C47" s="88">
        <v>5988</v>
      </c>
      <c r="D47" s="88" t="s">
        <v>1062</v>
      </c>
      <c r="E47" s="56" t="s">
        <v>1864</v>
      </c>
      <c r="F47" s="121">
        <v>199713.86</v>
      </c>
      <c r="G47" s="121">
        <v>39711.65</v>
      </c>
      <c r="H47" s="121">
        <v>10810</v>
      </c>
      <c r="J47" s="56">
        <v>1295174.3500000001</v>
      </c>
      <c r="K47" s="56">
        <v>235238.47</v>
      </c>
      <c r="L47" s="270">
        <v>31740.69</v>
      </c>
      <c r="M47" s="270">
        <v>9425</v>
      </c>
      <c r="O47" s="270">
        <v>194.26</v>
      </c>
      <c r="S47" s="56">
        <v>2017007.85</v>
      </c>
      <c r="T47" s="98">
        <v>971200.23</v>
      </c>
      <c r="V47" s="98">
        <v>1156.6500000000001</v>
      </c>
      <c r="W47" s="98">
        <v>357392</v>
      </c>
      <c r="X47" s="98">
        <v>12500</v>
      </c>
      <c r="Y47" s="122">
        <v>647662</v>
      </c>
      <c r="AB47" s="122">
        <v>699247.77</v>
      </c>
      <c r="AC47" s="122">
        <v>102560.3</v>
      </c>
      <c r="AE47" s="98">
        <f t="shared" si="1"/>
        <v>250235.50999999998</v>
      </c>
      <c r="AF47" s="106">
        <f t="shared" si="2"/>
        <v>41359.950000000004</v>
      </c>
      <c r="AG47" s="26">
        <f t="shared" si="3"/>
        <v>208875.55999999997</v>
      </c>
      <c r="AH47" s="27">
        <f t="shared" si="4"/>
        <v>1342248.88</v>
      </c>
      <c r="AI47" s="19">
        <f t="shared" si="5"/>
        <v>1449470.07</v>
      </c>
      <c r="AJ47" s="32">
        <f t="shared" si="6"/>
        <v>-107221.19000000018</v>
      </c>
    </row>
    <row r="48" spans="1:36" x14ac:dyDescent="0.2">
      <c r="A48" s="1" t="s">
        <v>432</v>
      </c>
      <c r="B48" s="1" t="s">
        <v>433</v>
      </c>
      <c r="C48" s="88">
        <v>2518</v>
      </c>
      <c r="D48" s="88" t="s">
        <v>1063</v>
      </c>
      <c r="E48" s="56" t="s">
        <v>1865</v>
      </c>
      <c r="F48" s="121">
        <v>168095.79</v>
      </c>
      <c r="G48" s="121">
        <v>158.6</v>
      </c>
      <c r="H48" s="121">
        <v>13592.36</v>
      </c>
      <c r="J48" s="56">
        <v>1325578.21</v>
      </c>
      <c r="K48" s="56">
        <v>174847.05</v>
      </c>
      <c r="L48" s="270">
        <v>2040.44</v>
      </c>
      <c r="M48" s="270">
        <v>6300</v>
      </c>
      <c r="S48" s="56">
        <v>216270.07999999999</v>
      </c>
      <c r="T48" s="98">
        <v>437993.47</v>
      </c>
      <c r="V48" s="98">
        <v>532.72</v>
      </c>
      <c r="W48" s="98">
        <v>541044</v>
      </c>
      <c r="X48" s="98">
        <v>33000</v>
      </c>
      <c r="Y48" s="122">
        <v>692124</v>
      </c>
      <c r="AB48" s="122">
        <v>186532.59</v>
      </c>
      <c r="AC48" s="122">
        <v>87820.34</v>
      </c>
      <c r="AE48" s="98">
        <f t="shared" si="1"/>
        <v>181846.75</v>
      </c>
      <c r="AF48" s="106">
        <f t="shared" si="2"/>
        <v>8340.44</v>
      </c>
      <c r="AG48" s="26">
        <f t="shared" si="3"/>
        <v>173506.31</v>
      </c>
      <c r="AH48" s="27">
        <f t="shared" si="4"/>
        <v>1012570.19</v>
      </c>
      <c r="AI48" s="19">
        <f t="shared" si="5"/>
        <v>966476.92999999993</v>
      </c>
      <c r="AJ48" s="32">
        <f t="shared" si="6"/>
        <v>46093.260000000009</v>
      </c>
    </row>
    <row r="49" spans="1:36" x14ac:dyDescent="0.2">
      <c r="A49" s="1" t="s">
        <v>432</v>
      </c>
      <c r="B49" s="1" t="s">
        <v>433</v>
      </c>
      <c r="C49" s="88">
        <v>5747</v>
      </c>
      <c r="D49" s="88" t="s">
        <v>1064</v>
      </c>
      <c r="E49" s="56" t="s">
        <v>1866</v>
      </c>
      <c r="F49" s="121">
        <v>503447.18</v>
      </c>
      <c r="G49" s="121">
        <v>0</v>
      </c>
      <c r="H49" s="121">
        <v>77355</v>
      </c>
      <c r="J49" s="56">
        <v>1444891.66</v>
      </c>
      <c r="K49" s="56">
        <v>294912.09999999998</v>
      </c>
      <c r="L49" s="270">
        <v>11194.8</v>
      </c>
      <c r="M49" s="270">
        <v>6300</v>
      </c>
      <c r="P49" s="56">
        <v>286416.73</v>
      </c>
      <c r="R49" s="56">
        <v>35713.519999999997</v>
      </c>
      <c r="S49" s="56">
        <v>2076002.99</v>
      </c>
      <c r="T49" s="98">
        <v>1099291.48</v>
      </c>
      <c r="W49" s="98">
        <v>754762</v>
      </c>
      <c r="X49" s="98">
        <v>22500</v>
      </c>
      <c r="Y49" s="122">
        <v>1132022</v>
      </c>
      <c r="AB49" s="122">
        <v>370669.05</v>
      </c>
      <c r="AC49" s="122">
        <v>96543.44</v>
      </c>
      <c r="AE49" s="98">
        <f t="shared" si="1"/>
        <v>580802.17999999993</v>
      </c>
      <c r="AF49" s="106">
        <f t="shared" si="2"/>
        <v>17494.8</v>
      </c>
      <c r="AG49" s="26">
        <f t="shared" si="3"/>
        <v>563307.37999999989</v>
      </c>
      <c r="AH49" s="27">
        <f t="shared" si="4"/>
        <v>1876553.48</v>
      </c>
      <c r="AI49" s="19">
        <f t="shared" si="5"/>
        <v>1599234.49</v>
      </c>
      <c r="AJ49" s="32">
        <f t="shared" si="6"/>
        <v>277318.99</v>
      </c>
    </row>
    <row r="50" spans="1:36" x14ac:dyDescent="0.2">
      <c r="A50" s="1" t="s">
        <v>432</v>
      </c>
      <c r="B50" s="1" t="s">
        <v>433</v>
      </c>
      <c r="C50" s="88">
        <v>3454</v>
      </c>
      <c r="D50" s="88" t="s">
        <v>1065</v>
      </c>
      <c r="E50" s="56" t="s">
        <v>1867</v>
      </c>
      <c r="F50" s="121">
        <v>262165.28999999998</v>
      </c>
      <c r="G50" s="121">
        <v>0</v>
      </c>
      <c r="H50" s="121">
        <v>52550</v>
      </c>
      <c r="J50" s="56">
        <v>1012398.26</v>
      </c>
      <c r="K50" s="56">
        <v>145258.79999999999</v>
      </c>
      <c r="L50" s="270">
        <v>9720.6</v>
      </c>
      <c r="M50" s="270">
        <v>8450</v>
      </c>
      <c r="O50" s="270">
        <v>17.7</v>
      </c>
      <c r="R50" s="56">
        <v>2712.52</v>
      </c>
      <c r="S50" s="56">
        <v>2700044.99</v>
      </c>
      <c r="T50" s="98">
        <v>711917.5</v>
      </c>
      <c r="W50" s="98">
        <v>341824</v>
      </c>
      <c r="X50" s="98">
        <v>50000</v>
      </c>
      <c r="Y50" s="122">
        <v>600324</v>
      </c>
      <c r="AB50" s="122">
        <v>223369.62</v>
      </c>
      <c r="AC50" s="122">
        <v>130136.59</v>
      </c>
      <c r="AE50" s="98">
        <f t="shared" si="1"/>
        <v>314715.28999999998</v>
      </c>
      <c r="AF50" s="106">
        <f t="shared" si="2"/>
        <v>18188.3</v>
      </c>
      <c r="AG50" s="26">
        <f t="shared" si="3"/>
        <v>296526.99</v>
      </c>
      <c r="AH50" s="27">
        <f t="shared" si="4"/>
        <v>1103741.5</v>
      </c>
      <c r="AI50" s="19">
        <f t="shared" si="5"/>
        <v>953830.21</v>
      </c>
      <c r="AJ50" s="32">
        <f t="shared" si="6"/>
        <v>149911.29000000004</v>
      </c>
    </row>
    <row r="51" spans="1:36" x14ac:dyDescent="0.2">
      <c r="A51" s="1" t="s">
        <v>432</v>
      </c>
      <c r="B51" s="1" t="s">
        <v>433</v>
      </c>
      <c r="C51" s="88">
        <v>3787</v>
      </c>
      <c r="D51" s="88" t="s">
        <v>1066</v>
      </c>
      <c r="E51" s="56" t="s">
        <v>1868</v>
      </c>
      <c r="F51" s="121">
        <v>426150.15</v>
      </c>
      <c r="G51" s="121">
        <v>0</v>
      </c>
      <c r="H51" s="121">
        <v>22860</v>
      </c>
      <c r="J51" s="56">
        <v>803212.89</v>
      </c>
      <c r="K51" s="56">
        <v>128814.83</v>
      </c>
      <c r="L51" s="270">
        <v>4735.8</v>
      </c>
      <c r="M51" s="270">
        <v>6300</v>
      </c>
      <c r="O51" s="270">
        <v>37.380000000000003</v>
      </c>
      <c r="P51" s="56">
        <v>54222.35</v>
      </c>
      <c r="R51" s="56">
        <v>-483058.41</v>
      </c>
      <c r="S51" s="56">
        <v>1671717.03</v>
      </c>
      <c r="T51" s="98">
        <v>688400.27</v>
      </c>
      <c r="U51" s="98">
        <v>1016.64</v>
      </c>
      <c r="W51" s="98">
        <v>231000</v>
      </c>
      <c r="X51" s="98">
        <v>49800</v>
      </c>
      <c r="Y51" s="122">
        <v>442480</v>
      </c>
      <c r="AB51" s="122">
        <v>300415</v>
      </c>
      <c r="AC51" s="122">
        <v>92112.19</v>
      </c>
      <c r="AE51" s="98">
        <f t="shared" si="1"/>
        <v>449010.15</v>
      </c>
      <c r="AF51" s="106">
        <f t="shared" si="2"/>
        <v>11073.179999999998</v>
      </c>
      <c r="AG51" s="26">
        <f t="shared" si="3"/>
        <v>437936.97000000003</v>
      </c>
      <c r="AH51" s="27">
        <f t="shared" si="4"/>
        <v>970216.91</v>
      </c>
      <c r="AI51" s="19">
        <f t="shared" si="5"/>
        <v>835007.19</v>
      </c>
      <c r="AJ51" s="32">
        <f t="shared" si="6"/>
        <v>135209.72000000009</v>
      </c>
    </row>
    <row r="52" spans="1:36" x14ac:dyDescent="0.2">
      <c r="A52" s="1" t="s">
        <v>432</v>
      </c>
      <c r="B52" s="1" t="s">
        <v>433</v>
      </c>
      <c r="C52" s="88">
        <v>4306</v>
      </c>
      <c r="D52" s="88" t="s">
        <v>1067</v>
      </c>
      <c r="E52" s="56" t="s">
        <v>1869</v>
      </c>
      <c r="F52" s="121">
        <v>233398.2</v>
      </c>
      <c r="G52" s="121">
        <v>10200</v>
      </c>
      <c r="H52" s="121">
        <v>68019</v>
      </c>
      <c r="J52" s="56">
        <v>986772.44</v>
      </c>
      <c r="K52" s="56">
        <v>180075.65</v>
      </c>
      <c r="L52" s="270">
        <v>4425</v>
      </c>
      <c r="M52" s="270">
        <v>7000</v>
      </c>
      <c r="S52" s="56">
        <v>579857.57999999996</v>
      </c>
      <c r="T52" s="98">
        <v>673289.84</v>
      </c>
      <c r="V52" s="98">
        <v>885.15</v>
      </c>
      <c r="W52" s="98">
        <v>234360</v>
      </c>
      <c r="X52" s="98">
        <v>25400</v>
      </c>
      <c r="Y52" s="122">
        <v>395200</v>
      </c>
      <c r="AB52" s="122">
        <v>321216.13</v>
      </c>
      <c r="AC52" s="122">
        <v>87844.03</v>
      </c>
      <c r="AE52" s="98">
        <f t="shared" si="1"/>
        <v>311617.2</v>
      </c>
      <c r="AF52" s="106">
        <f t="shared" si="2"/>
        <v>11425</v>
      </c>
      <c r="AG52" s="26">
        <f t="shared" si="3"/>
        <v>300192.2</v>
      </c>
      <c r="AH52" s="27">
        <f t="shared" si="4"/>
        <v>933934.99</v>
      </c>
      <c r="AI52" s="19">
        <f t="shared" si="5"/>
        <v>804260.16</v>
      </c>
      <c r="AJ52" s="32">
        <f t="shared" si="6"/>
        <v>129674.82999999996</v>
      </c>
    </row>
    <row r="53" spans="1:36" x14ac:dyDescent="0.2">
      <c r="A53" s="1" t="s">
        <v>432</v>
      </c>
      <c r="B53" s="1" t="s">
        <v>433</v>
      </c>
      <c r="C53" s="88">
        <v>2587</v>
      </c>
      <c r="D53" s="88" t="s">
        <v>1068</v>
      </c>
      <c r="E53" s="56" t="s">
        <v>1870</v>
      </c>
      <c r="F53" s="121">
        <v>277255.19</v>
      </c>
      <c r="G53" s="121">
        <v>0</v>
      </c>
      <c r="H53" s="121">
        <v>34307</v>
      </c>
      <c r="J53" s="56">
        <v>1354823.05</v>
      </c>
      <c r="K53" s="56">
        <v>226500.28</v>
      </c>
      <c r="L53" s="270">
        <v>5719.97</v>
      </c>
      <c r="M53" s="270">
        <v>6441.88</v>
      </c>
      <c r="O53" s="270">
        <v>46.79</v>
      </c>
      <c r="R53" s="56">
        <v>-58850</v>
      </c>
      <c r="S53" s="56">
        <v>446722.69</v>
      </c>
      <c r="T53" s="98">
        <v>525679.15</v>
      </c>
      <c r="V53" s="98">
        <v>703.31</v>
      </c>
      <c r="W53" s="98">
        <v>590758</v>
      </c>
      <c r="Y53" s="122">
        <v>708378</v>
      </c>
      <c r="AB53" s="122">
        <v>194890.96</v>
      </c>
      <c r="AC53" s="122">
        <v>127709.22</v>
      </c>
      <c r="AE53" s="98">
        <f t="shared" si="1"/>
        <v>311562.19</v>
      </c>
      <c r="AF53" s="106">
        <f t="shared" si="2"/>
        <v>12208.640000000001</v>
      </c>
      <c r="AG53" s="26">
        <f t="shared" si="3"/>
        <v>299353.55</v>
      </c>
      <c r="AH53" s="27">
        <f t="shared" si="4"/>
        <v>1117140.46</v>
      </c>
      <c r="AI53" s="19">
        <f t="shared" si="5"/>
        <v>1030978.1799999999</v>
      </c>
      <c r="AJ53" s="32">
        <f t="shared" si="6"/>
        <v>86162.280000000028</v>
      </c>
    </row>
    <row r="54" spans="1:36" x14ac:dyDescent="0.2">
      <c r="A54" s="1" t="s">
        <v>436</v>
      </c>
      <c r="B54" s="1" t="s">
        <v>437</v>
      </c>
      <c r="C54" s="88">
        <v>2455</v>
      </c>
      <c r="D54" s="88" t="s">
        <v>1069</v>
      </c>
      <c r="E54" s="56" t="s">
        <v>1873</v>
      </c>
      <c r="F54" s="121">
        <v>100268.84</v>
      </c>
      <c r="G54" s="121">
        <v>0</v>
      </c>
      <c r="H54" s="121">
        <v>52478.18</v>
      </c>
      <c r="J54" s="56">
        <v>73091.03</v>
      </c>
      <c r="K54" s="56">
        <v>560723.29</v>
      </c>
      <c r="M54" s="270">
        <v>35212.949999999997</v>
      </c>
      <c r="O54" s="270">
        <v>0</v>
      </c>
      <c r="Q54" s="56">
        <v>8348.7199999999993</v>
      </c>
      <c r="R54" s="56">
        <v>787919.17</v>
      </c>
      <c r="S54" s="56">
        <v>1557377.06</v>
      </c>
      <c r="T54" s="98">
        <v>202568.01</v>
      </c>
      <c r="U54" s="98">
        <v>19703.38</v>
      </c>
      <c r="W54" s="98">
        <v>432111</v>
      </c>
      <c r="X54" s="98">
        <v>61792</v>
      </c>
      <c r="Y54" s="122">
        <v>532551</v>
      </c>
      <c r="AA54" s="122">
        <v>2580</v>
      </c>
      <c r="AB54" s="122">
        <v>116476.05</v>
      </c>
      <c r="AC54" s="122">
        <v>60210.26</v>
      </c>
      <c r="AE54" s="98">
        <f t="shared" si="1"/>
        <v>152747.01999999999</v>
      </c>
      <c r="AF54" s="106">
        <f t="shared" si="2"/>
        <v>35212.949999999997</v>
      </c>
      <c r="AG54" s="26">
        <f t="shared" si="3"/>
        <v>117534.06999999999</v>
      </c>
      <c r="AH54" s="27">
        <f t="shared" si="4"/>
        <v>716174.39</v>
      </c>
      <c r="AI54" s="19">
        <f t="shared" si="5"/>
        <v>711817.31</v>
      </c>
      <c r="AJ54" s="32">
        <f t="shared" si="6"/>
        <v>4357.0799999999581</v>
      </c>
    </row>
    <row r="55" spans="1:36" x14ac:dyDescent="0.2">
      <c r="A55" s="1" t="s">
        <v>436</v>
      </c>
      <c r="B55" s="1" t="s">
        <v>437</v>
      </c>
      <c r="C55" s="88">
        <v>2020</v>
      </c>
      <c r="D55" s="88" t="s">
        <v>1070</v>
      </c>
      <c r="E55" s="56" t="s">
        <v>1874</v>
      </c>
      <c r="F55" s="121">
        <v>60790.35</v>
      </c>
      <c r="G55" s="121">
        <v>0</v>
      </c>
      <c r="H55" s="121">
        <v>71178.41</v>
      </c>
      <c r="J55" s="56">
        <v>119450.08</v>
      </c>
      <c r="K55" s="56">
        <v>326093.08</v>
      </c>
      <c r="L55" s="270">
        <v>0</v>
      </c>
      <c r="M55" s="270">
        <v>45632.86</v>
      </c>
      <c r="O55" s="270">
        <v>37.380000000000003</v>
      </c>
      <c r="R55" s="56">
        <v>769593.1</v>
      </c>
      <c r="S55" s="56">
        <v>1296912.72</v>
      </c>
      <c r="T55" s="98">
        <v>228107.42</v>
      </c>
      <c r="W55" s="98">
        <v>478044</v>
      </c>
      <c r="X55" s="98">
        <v>1000</v>
      </c>
      <c r="Y55" s="122">
        <v>613904</v>
      </c>
      <c r="AB55" s="122">
        <v>178063.18</v>
      </c>
      <c r="AC55" s="122">
        <v>45882.14</v>
      </c>
      <c r="AE55" s="98">
        <f t="shared" si="1"/>
        <v>131968.76</v>
      </c>
      <c r="AF55" s="106">
        <f t="shared" si="2"/>
        <v>45670.239999999998</v>
      </c>
      <c r="AG55" s="26">
        <f t="shared" si="3"/>
        <v>86298.520000000019</v>
      </c>
      <c r="AH55" s="27">
        <f t="shared" si="4"/>
        <v>707151.42</v>
      </c>
      <c r="AI55" s="19">
        <f t="shared" si="5"/>
        <v>837849.32</v>
      </c>
      <c r="AJ55" s="32">
        <f t="shared" si="6"/>
        <v>-130697.89999999991</v>
      </c>
    </row>
    <row r="56" spans="1:36" x14ac:dyDescent="0.2">
      <c r="A56" s="1" t="s">
        <v>436</v>
      </c>
      <c r="B56" s="1" t="s">
        <v>437</v>
      </c>
      <c r="C56" s="88">
        <v>3422</v>
      </c>
      <c r="D56" s="88" t="s">
        <v>1071</v>
      </c>
      <c r="E56" s="56" t="s">
        <v>1875</v>
      </c>
      <c r="F56" s="121">
        <v>356091.16</v>
      </c>
      <c r="G56" s="121">
        <v>0</v>
      </c>
      <c r="H56" s="121">
        <v>83476.56</v>
      </c>
      <c r="J56" s="56">
        <v>31934.85</v>
      </c>
      <c r="K56" s="56">
        <v>263482.51</v>
      </c>
      <c r="L56" s="270">
        <v>5245</v>
      </c>
      <c r="M56" s="270">
        <v>83984.46</v>
      </c>
      <c r="O56" s="270">
        <v>82833.75</v>
      </c>
      <c r="R56" s="56">
        <v>34206.370000000003</v>
      </c>
      <c r="S56" s="56">
        <v>1593000.06</v>
      </c>
      <c r="T56" s="98">
        <v>339253.84</v>
      </c>
      <c r="W56" s="98">
        <v>552197.4</v>
      </c>
      <c r="X56" s="98">
        <v>4800</v>
      </c>
      <c r="Y56" s="122">
        <v>810637.4</v>
      </c>
      <c r="AB56" s="122">
        <v>216280.3</v>
      </c>
      <c r="AC56" s="122">
        <v>42817.63</v>
      </c>
      <c r="AD56" s="122">
        <v>7255</v>
      </c>
      <c r="AE56" s="98">
        <f t="shared" si="1"/>
        <v>439567.72</v>
      </c>
      <c r="AF56" s="106">
        <f t="shared" si="2"/>
        <v>172063.21000000002</v>
      </c>
      <c r="AG56" s="26">
        <f t="shared" si="3"/>
        <v>267504.50999999995</v>
      </c>
      <c r="AH56" s="27">
        <f t="shared" si="4"/>
        <v>896251.24</v>
      </c>
      <c r="AI56" s="19">
        <f t="shared" si="5"/>
        <v>1076990.3299999998</v>
      </c>
      <c r="AJ56" s="32">
        <f t="shared" si="6"/>
        <v>-180739.08999999985</v>
      </c>
    </row>
    <row r="57" spans="1:36" x14ac:dyDescent="0.2">
      <c r="A57" s="1" t="s">
        <v>436</v>
      </c>
      <c r="B57" s="1" t="s">
        <v>437</v>
      </c>
      <c r="C57" s="88">
        <v>2553</v>
      </c>
      <c r="D57" s="88" t="s">
        <v>1072</v>
      </c>
      <c r="E57" s="56" t="s">
        <v>1876</v>
      </c>
      <c r="F57" s="121">
        <v>211941.95</v>
      </c>
      <c r="G57" s="121">
        <v>0</v>
      </c>
      <c r="H57" s="121">
        <v>58812.02</v>
      </c>
      <c r="J57" s="56">
        <v>25908.9</v>
      </c>
      <c r="K57" s="56">
        <v>286856.15999999997</v>
      </c>
      <c r="L57" s="270">
        <v>0</v>
      </c>
      <c r="M57" s="270">
        <v>31810</v>
      </c>
      <c r="O57" s="270">
        <v>1965.38</v>
      </c>
      <c r="R57" s="56">
        <v>-1299898.83</v>
      </c>
      <c r="S57" s="56">
        <v>1261656.71</v>
      </c>
      <c r="T57" s="98">
        <v>484904.66</v>
      </c>
      <c r="W57" s="98">
        <v>498526</v>
      </c>
      <c r="X57" s="98">
        <v>3600</v>
      </c>
      <c r="Y57" s="122">
        <v>750388.5</v>
      </c>
      <c r="AA57" s="122">
        <v>3248</v>
      </c>
      <c r="AB57" s="122">
        <v>149758.91</v>
      </c>
      <c r="AC57" s="122">
        <v>40052.879999999997</v>
      </c>
      <c r="AD57" s="122">
        <v>34520</v>
      </c>
      <c r="AE57" s="98">
        <f t="shared" si="1"/>
        <v>270753.97000000003</v>
      </c>
      <c r="AF57" s="106">
        <f t="shared" si="2"/>
        <v>33775.379999999997</v>
      </c>
      <c r="AG57" s="26">
        <f t="shared" si="3"/>
        <v>236978.59000000003</v>
      </c>
      <c r="AH57" s="27">
        <f t="shared" si="4"/>
        <v>987030.65999999992</v>
      </c>
      <c r="AI57" s="19">
        <f t="shared" si="5"/>
        <v>977968.29</v>
      </c>
      <c r="AJ57" s="32">
        <f t="shared" si="6"/>
        <v>9062.3699999998789</v>
      </c>
    </row>
    <row r="58" spans="1:36" x14ac:dyDescent="0.2">
      <c r="A58" s="1" t="s">
        <v>436</v>
      </c>
      <c r="B58" s="1" t="s">
        <v>437</v>
      </c>
      <c r="C58" s="88">
        <v>961</v>
      </c>
      <c r="D58" s="88" t="s">
        <v>1073</v>
      </c>
      <c r="E58" s="291" t="s">
        <v>1900</v>
      </c>
      <c r="F58" s="121">
        <v>65223.71</v>
      </c>
      <c r="G58" s="121">
        <v>0</v>
      </c>
      <c r="H58" s="121">
        <v>41434.129999999997</v>
      </c>
      <c r="J58" s="56">
        <v>3</v>
      </c>
      <c r="K58" s="56">
        <v>261474.1</v>
      </c>
      <c r="L58" s="270">
        <v>0</v>
      </c>
      <c r="M58" s="270">
        <v>24558.87</v>
      </c>
      <c r="O58" s="270">
        <v>40.67</v>
      </c>
      <c r="R58" s="56">
        <v>467016.56</v>
      </c>
      <c r="S58" s="56">
        <v>2075132.5</v>
      </c>
      <c r="T58" s="98">
        <v>209998.09</v>
      </c>
      <c r="U58" s="98">
        <v>1500</v>
      </c>
      <c r="W58" s="98">
        <v>294966</v>
      </c>
      <c r="Y58" s="122">
        <v>384566</v>
      </c>
      <c r="AA58" s="122">
        <v>2880</v>
      </c>
      <c r="AB58" s="122">
        <v>111695.61</v>
      </c>
      <c r="AC58" s="122">
        <v>21450.16</v>
      </c>
      <c r="AE58" s="98">
        <f t="shared" si="1"/>
        <v>106657.84</v>
      </c>
      <c r="AF58" s="106">
        <f t="shared" si="2"/>
        <v>24599.539999999997</v>
      </c>
      <c r="AG58" s="26">
        <f t="shared" si="3"/>
        <v>82058.3</v>
      </c>
      <c r="AH58" s="27">
        <f t="shared" si="4"/>
        <v>506464.08999999997</v>
      </c>
      <c r="AI58" s="19">
        <f t="shared" si="5"/>
        <v>520591.76999999996</v>
      </c>
      <c r="AJ58" s="32">
        <f t="shared" si="6"/>
        <v>-14127.679999999993</v>
      </c>
    </row>
    <row r="59" spans="1:36" x14ac:dyDescent="0.2">
      <c r="A59" s="1" t="s">
        <v>436</v>
      </c>
      <c r="B59" s="1" t="s">
        <v>437</v>
      </c>
      <c r="C59" s="88">
        <v>2039</v>
      </c>
      <c r="D59" s="88" t="s">
        <v>1074</v>
      </c>
      <c r="E59" s="291" t="s">
        <v>1901</v>
      </c>
      <c r="F59" s="121">
        <v>484781.56</v>
      </c>
      <c r="G59" s="121">
        <v>12160</v>
      </c>
      <c r="H59" s="121">
        <v>27620.45</v>
      </c>
      <c r="J59" s="56">
        <v>671861.5</v>
      </c>
      <c r="K59" s="56">
        <v>238657.25</v>
      </c>
      <c r="L59" s="270">
        <v>0</v>
      </c>
      <c r="M59" s="270">
        <v>43536.26</v>
      </c>
      <c r="O59" s="270">
        <v>143.79</v>
      </c>
      <c r="R59" s="56">
        <v>1324497.9199999999</v>
      </c>
      <c r="S59" s="56">
        <v>3409443.43</v>
      </c>
      <c r="T59" s="98">
        <v>239968.04</v>
      </c>
      <c r="W59" s="98">
        <v>529004</v>
      </c>
      <c r="Y59" s="122">
        <v>719044</v>
      </c>
      <c r="AB59" s="122">
        <v>165840.34</v>
      </c>
      <c r="AC59" s="122">
        <v>92340.800000000003</v>
      </c>
      <c r="AD59" s="122">
        <v>124000</v>
      </c>
      <c r="AE59" s="98">
        <f t="shared" si="1"/>
        <v>524562.01</v>
      </c>
      <c r="AF59" s="106">
        <f t="shared" si="2"/>
        <v>43680.05</v>
      </c>
      <c r="AG59" s="26">
        <f t="shared" si="3"/>
        <v>480881.96</v>
      </c>
      <c r="AH59" s="27">
        <f t="shared" si="4"/>
        <v>768972.04</v>
      </c>
      <c r="AI59" s="19">
        <f t="shared" si="5"/>
        <v>1101225.1400000001</v>
      </c>
      <c r="AJ59" s="32">
        <f t="shared" si="6"/>
        <v>-332253.10000000009</v>
      </c>
    </row>
    <row r="60" spans="1:36" x14ac:dyDescent="0.2">
      <c r="A60" s="1" t="s">
        <v>440</v>
      </c>
      <c r="B60" s="1" t="s">
        <v>441</v>
      </c>
      <c r="C60" s="88">
        <v>3187</v>
      </c>
      <c r="D60" s="88" t="s">
        <v>1075</v>
      </c>
      <c r="E60" s="56" t="s">
        <v>1880</v>
      </c>
      <c r="F60" s="121">
        <v>405574.35</v>
      </c>
      <c r="G60" s="121">
        <v>0</v>
      </c>
      <c r="H60" s="121">
        <v>18620</v>
      </c>
      <c r="J60" s="56">
        <v>4</v>
      </c>
      <c r="K60" s="56">
        <v>957209.47</v>
      </c>
      <c r="R60" s="56">
        <v>217630.04</v>
      </c>
      <c r="S60" s="56">
        <v>280935.62</v>
      </c>
      <c r="T60" s="98">
        <v>510980.95</v>
      </c>
      <c r="V60" s="98">
        <v>0.28000000000000003</v>
      </c>
      <c r="W60" s="98">
        <v>471400</v>
      </c>
      <c r="X60" s="98">
        <v>200</v>
      </c>
      <c r="Y60" s="122">
        <v>681700</v>
      </c>
      <c r="AB60" s="122">
        <v>191605.37</v>
      </c>
      <c r="AC60" s="122">
        <v>1</v>
      </c>
      <c r="AE60" s="98">
        <f t="shared" si="1"/>
        <v>424194.35</v>
      </c>
      <c r="AF60" s="106">
        <f t="shared" si="2"/>
        <v>0</v>
      </c>
      <c r="AG60" s="26">
        <f t="shared" si="3"/>
        <v>424194.35</v>
      </c>
      <c r="AH60" s="27">
        <f t="shared" si="4"/>
        <v>982581.23</v>
      </c>
      <c r="AI60" s="19">
        <f t="shared" si="5"/>
        <v>873306.37</v>
      </c>
      <c r="AJ60" s="32">
        <f t="shared" si="6"/>
        <v>109274.85999999999</v>
      </c>
    </row>
    <row r="61" spans="1:36" x14ac:dyDescent="0.2">
      <c r="A61" s="1" t="s">
        <v>440</v>
      </c>
      <c r="B61" s="1" t="s">
        <v>441</v>
      </c>
      <c r="C61" s="88">
        <v>4931</v>
      </c>
      <c r="D61" s="88" t="s">
        <v>1076</v>
      </c>
      <c r="E61" s="56" t="s">
        <v>1881</v>
      </c>
      <c r="F61" s="121">
        <v>19767.740000000002</v>
      </c>
      <c r="G61" s="121">
        <v>0</v>
      </c>
      <c r="H61" s="121">
        <v>11420.39</v>
      </c>
      <c r="J61" s="56">
        <v>662386.9</v>
      </c>
      <c r="K61" s="56">
        <v>228521.25</v>
      </c>
      <c r="R61" s="56">
        <v>239350.22</v>
      </c>
      <c r="S61" s="56">
        <v>179132.84</v>
      </c>
      <c r="T61" s="98">
        <v>330304.59999999998</v>
      </c>
      <c r="U61" s="98">
        <v>2000</v>
      </c>
      <c r="W61" s="98">
        <v>623780</v>
      </c>
      <c r="Y61" s="122">
        <v>761900</v>
      </c>
      <c r="AB61" s="122">
        <v>271947</v>
      </c>
      <c r="AC61" s="122">
        <v>39819.56</v>
      </c>
      <c r="AE61" s="98">
        <f t="shared" si="1"/>
        <v>31188.13</v>
      </c>
      <c r="AF61" s="106">
        <f t="shared" si="2"/>
        <v>0</v>
      </c>
      <c r="AG61" s="26">
        <f t="shared" si="3"/>
        <v>31188.13</v>
      </c>
      <c r="AH61" s="27">
        <f t="shared" si="4"/>
        <v>956084.6</v>
      </c>
      <c r="AI61" s="19">
        <f t="shared" si="5"/>
        <v>1073666.5600000001</v>
      </c>
      <c r="AJ61" s="32">
        <f t="shared" si="6"/>
        <v>-117581.96000000008</v>
      </c>
    </row>
    <row r="62" spans="1:36" x14ac:dyDescent="0.2">
      <c r="A62" s="1" t="s">
        <v>594</v>
      </c>
      <c r="B62" s="1" t="s">
        <v>441</v>
      </c>
      <c r="C62" s="88">
        <v>2673</v>
      </c>
      <c r="D62" s="88" t="s">
        <v>1077</v>
      </c>
      <c r="E62" s="56" t="s">
        <v>1882</v>
      </c>
      <c r="F62" s="121">
        <v>362889.55</v>
      </c>
      <c r="G62" s="121">
        <v>0</v>
      </c>
      <c r="H62" s="121">
        <v>10636.09</v>
      </c>
      <c r="J62" s="56">
        <v>178314.42</v>
      </c>
      <c r="K62" s="56">
        <v>383675.3</v>
      </c>
      <c r="R62" s="56">
        <v>257624.86</v>
      </c>
      <c r="S62" s="56">
        <v>2768470.84</v>
      </c>
      <c r="T62" s="98">
        <v>480153.41</v>
      </c>
      <c r="W62" s="98">
        <v>488360</v>
      </c>
      <c r="Y62" s="122">
        <v>714440</v>
      </c>
      <c r="AB62" s="122">
        <v>124004.51</v>
      </c>
      <c r="AC62" s="122">
        <v>46429.36</v>
      </c>
      <c r="AE62" s="98">
        <f t="shared" si="1"/>
        <v>373525.64</v>
      </c>
      <c r="AF62" s="106">
        <f t="shared" si="2"/>
        <v>0</v>
      </c>
      <c r="AG62" s="26">
        <f t="shared" si="3"/>
        <v>373525.64</v>
      </c>
      <c r="AH62" s="27">
        <f t="shared" si="4"/>
        <v>968513.40999999992</v>
      </c>
      <c r="AI62" s="19">
        <f t="shared" si="5"/>
        <v>884873.87</v>
      </c>
      <c r="AJ62" s="32">
        <f t="shared" si="6"/>
        <v>83639.539999999921</v>
      </c>
    </row>
    <row r="63" spans="1:36" x14ac:dyDescent="0.2">
      <c r="A63" s="1" t="s">
        <v>440</v>
      </c>
      <c r="B63" s="1" t="s">
        <v>441</v>
      </c>
      <c r="C63" s="88">
        <v>3204</v>
      </c>
      <c r="D63" s="88" t="s">
        <v>1078</v>
      </c>
      <c r="E63" s="56" t="s">
        <v>1883</v>
      </c>
      <c r="F63" s="121">
        <v>213158.24</v>
      </c>
      <c r="G63" s="121">
        <v>0</v>
      </c>
      <c r="H63" s="121">
        <v>31023.279999999999</v>
      </c>
      <c r="J63" s="56">
        <v>224892.84</v>
      </c>
      <c r="K63" s="56">
        <v>41131</v>
      </c>
      <c r="R63" s="56">
        <v>61205.22</v>
      </c>
      <c r="S63" s="56">
        <v>2027508.56</v>
      </c>
      <c r="T63" s="98">
        <v>999206.14</v>
      </c>
      <c r="W63" s="98">
        <v>476160</v>
      </c>
      <c r="Y63" s="122">
        <v>992820</v>
      </c>
      <c r="AB63" s="122">
        <v>248913</v>
      </c>
      <c r="AC63" s="122">
        <v>49586.68</v>
      </c>
      <c r="AE63" s="98">
        <f t="shared" si="1"/>
        <v>244181.52</v>
      </c>
      <c r="AF63" s="106">
        <f t="shared" si="2"/>
        <v>0</v>
      </c>
      <c r="AG63" s="26">
        <f t="shared" si="3"/>
        <v>244181.52</v>
      </c>
      <c r="AH63" s="27">
        <f t="shared" si="4"/>
        <v>1475366.1400000001</v>
      </c>
      <c r="AI63" s="19">
        <f t="shared" si="5"/>
        <v>1291319.68</v>
      </c>
      <c r="AJ63" s="32">
        <f t="shared" si="6"/>
        <v>184046.4600000002</v>
      </c>
    </row>
    <row r="64" spans="1:36" x14ac:dyDescent="0.2">
      <c r="A64" s="1" t="s">
        <v>440</v>
      </c>
      <c r="B64" s="1" t="s">
        <v>441</v>
      </c>
      <c r="C64" s="88">
        <v>2244</v>
      </c>
      <c r="D64" s="88" t="s">
        <v>1079</v>
      </c>
      <c r="E64" s="56" t="s">
        <v>1884</v>
      </c>
      <c r="F64" s="121">
        <v>152804.85</v>
      </c>
      <c r="G64" s="121">
        <v>0</v>
      </c>
      <c r="H64" s="121">
        <v>7109.47</v>
      </c>
      <c r="J64" s="56">
        <v>649945.21</v>
      </c>
      <c r="K64" s="56">
        <v>194586.37</v>
      </c>
      <c r="R64" s="56">
        <v>9611.32</v>
      </c>
      <c r="S64" s="56">
        <v>179132.84</v>
      </c>
      <c r="T64" s="98">
        <v>511888.64000000001</v>
      </c>
      <c r="V64" s="98">
        <v>0.23</v>
      </c>
      <c r="W64" s="98">
        <v>204200</v>
      </c>
      <c r="Y64" s="122">
        <v>358840</v>
      </c>
      <c r="AB64" s="122">
        <v>243124.74</v>
      </c>
      <c r="AC64" s="122">
        <v>50080.08</v>
      </c>
      <c r="AE64" s="98">
        <f t="shared" si="1"/>
        <v>159914.32</v>
      </c>
      <c r="AF64" s="106">
        <f t="shared" si="2"/>
        <v>0</v>
      </c>
      <c r="AG64" s="26">
        <f t="shared" si="3"/>
        <v>159914.32</v>
      </c>
      <c r="AH64" s="27">
        <f t="shared" si="4"/>
        <v>716088.87</v>
      </c>
      <c r="AI64" s="19">
        <f t="shared" si="5"/>
        <v>652044.81999999995</v>
      </c>
      <c r="AJ64" s="32">
        <f t="shared" si="6"/>
        <v>64044.050000000047</v>
      </c>
    </row>
    <row r="65" spans="1:36" x14ac:dyDescent="0.2">
      <c r="A65" s="1" t="s">
        <v>444</v>
      </c>
      <c r="B65" s="1" t="s">
        <v>445</v>
      </c>
      <c r="C65" s="88">
        <v>5619</v>
      </c>
      <c r="D65" s="88" t="s">
        <v>1080</v>
      </c>
      <c r="E65" s="56" t="s">
        <v>1885</v>
      </c>
      <c r="F65" s="121">
        <v>557841.68999999994</v>
      </c>
      <c r="G65" s="121">
        <v>5664.25</v>
      </c>
      <c r="H65" s="121">
        <v>62418.38</v>
      </c>
      <c r="J65" s="56">
        <v>1876816.93</v>
      </c>
      <c r="K65" s="56">
        <v>271961.96000000002</v>
      </c>
      <c r="L65" s="270">
        <v>0</v>
      </c>
      <c r="M65" s="270">
        <v>60808.66</v>
      </c>
      <c r="O65" s="270">
        <v>100000</v>
      </c>
      <c r="R65" s="56">
        <v>-197721.66</v>
      </c>
      <c r="S65" s="56">
        <v>2752937.45</v>
      </c>
      <c r="T65" s="98">
        <v>586439.11</v>
      </c>
      <c r="V65" s="98">
        <v>707.91</v>
      </c>
      <c r="W65" s="98">
        <v>720626</v>
      </c>
      <c r="X65" s="98">
        <v>24780</v>
      </c>
      <c r="Y65" s="122">
        <v>822766</v>
      </c>
      <c r="AB65" s="122">
        <v>261827.76</v>
      </c>
      <c r="AC65" s="122">
        <v>129667.5</v>
      </c>
      <c r="AE65" s="98">
        <f t="shared" si="1"/>
        <v>625924.31999999995</v>
      </c>
      <c r="AF65" s="106">
        <f t="shared" si="2"/>
        <v>160808.66</v>
      </c>
      <c r="AG65" s="26">
        <f t="shared" si="3"/>
        <v>465115.65999999992</v>
      </c>
      <c r="AH65" s="27">
        <f t="shared" si="4"/>
        <v>1332553.02</v>
      </c>
      <c r="AI65" s="19">
        <f t="shared" si="5"/>
        <v>1214261.26</v>
      </c>
      <c r="AJ65" s="32">
        <f t="shared" si="6"/>
        <v>118291.76000000001</v>
      </c>
    </row>
    <row r="66" spans="1:36" x14ac:dyDescent="0.2">
      <c r="A66" s="1" t="s">
        <v>444</v>
      </c>
      <c r="B66" s="1" t="s">
        <v>445</v>
      </c>
      <c r="C66" s="88">
        <v>5086</v>
      </c>
      <c r="D66" s="88" t="s">
        <v>1081</v>
      </c>
      <c r="E66" s="56" t="s">
        <v>1886</v>
      </c>
      <c r="F66" s="121">
        <v>395192.93</v>
      </c>
      <c r="G66" s="121">
        <v>0</v>
      </c>
      <c r="H66" s="121">
        <v>34168.86</v>
      </c>
      <c r="J66" s="56">
        <v>892949.68</v>
      </c>
      <c r="K66" s="56">
        <v>1915287.5</v>
      </c>
      <c r="L66" s="270">
        <v>0</v>
      </c>
      <c r="M66" s="270">
        <v>66400</v>
      </c>
      <c r="R66" s="56">
        <v>-203216.37</v>
      </c>
      <c r="S66" s="56">
        <v>3437556.74</v>
      </c>
      <c r="T66" s="98">
        <v>486986.57</v>
      </c>
      <c r="W66" s="98">
        <v>626526</v>
      </c>
      <c r="X66" s="98">
        <v>33800</v>
      </c>
      <c r="Y66" s="122">
        <v>724786</v>
      </c>
      <c r="AB66" s="122">
        <v>152514.13</v>
      </c>
      <c r="AC66" s="122">
        <v>266274.84000000003</v>
      </c>
      <c r="AE66" s="98">
        <f t="shared" si="1"/>
        <v>429361.79</v>
      </c>
      <c r="AF66" s="106">
        <f t="shared" si="2"/>
        <v>66400</v>
      </c>
      <c r="AG66" s="26">
        <f t="shared" si="3"/>
        <v>362961.79</v>
      </c>
      <c r="AH66" s="27">
        <f t="shared" si="4"/>
        <v>1147312.57</v>
      </c>
      <c r="AI66" s="19">
        <f t="shared" si="5"/>
        <v>1143574.97</v>
      </c>
      <c r="AJ66" s="32">
        <f t="shared" si="6"/>
        <v>3737.6000000000931</v>
      </c>
    </row>
    <row r="67" spans="1:36" x14ac:dyDescent="0.2">
      <c r="A67" s="1" t="s">
        <v>444</v>
      </c>
      <c r="B67" s="1" t="s">
        <v>445</v>
      </c>
      <c r="C67" s="88">
        <v>7208</v>
      </c>
      <c r="D67" s="88" t="s">
        <v>1082</v>
      </c>
      <c r="E67" s="56" t="s">
        <v>1887</v>
      </c>
      <c r="F67" s="121">
        <v>485691.17</v>
      </c>
      <c r="G67" s="121">
        <v>0</v>
      </c>
      <c r="H67" s="121">
        <v>44519.88</v>
      </c>
      <c r="J67" s="56">
        <v>1447155.79</v>
      </c>
      <c r="K67" s="56">
        <v>281408.67</v>
      </c>
      <c r="L67" s="270">
        <v>0</v>
      </c>
      <c r="M67" s="270">
        <v>52800</v>
      </c>
      <c r="R67" s="56">
        <v>1529048.97</v>
      </c>
      <c r="S67" s="56">
        <v>785641.8</v>
      </c>
      <c r="T67" s="98">
        <v>470108.15999999997</v>
      </c>
      <c r="W67" s="98">
        <v>431786</v>
      </c>
      <c r="X67" s="98">
        <v>20000</v>
      </c>
      <c r="Y67" s="122">
        <v>574554</v>
      </c>
      <c r="AB67" s="122">
        <v>133230.54</v>
      </c>
      <c r="AC67" s="122">
        <v>100601.88</v>
      </c>
      <c r="AE67" s="98">
        <f t="shared" si="1"/>
        <v>530211.04999999993</v>
      </c>
      <c r="AF67" s="106">
        <f t="shared" si="2"/>
        <v>52800</v>
      </c>
      <c r="AG67" s="26">
        <f t="shared" si="3"/>
        <v>477411.04999999993</v>
      </c>
      <c r="AH67" s="27">
        <f t="shared" si="4"/>
        <v>921894.15999999992</v>
      </c>
      <c r="AI67" s="19">
        <f t="shared" si="5"/>
        <v>808386.42</v>
      </c>
      <c r="AJ67" s="32">
        <f t="shared" si="6"/>
        <v>113507.73999999987</v>
      </c>
    </row>
    <row r="68" spans="1:36" x14ac:dyDescent="0.2">
      <c r="A68" s="1" t="s">
        <v>448</v>
      </c>
      <c r="B68" s="1" t="s">
        <v>449</v>
      </c>
      <c r="C68" s="88">
        <v>2983</v>
      </c>
      <c r="D68" s="88" t="s">
        <v>1083</v>
      </c>
      <c r="E68" s="56" t="s">
        <v>1888</v>
      </c>
      <c r="F68" s="121">
        <v>654793.98</v>
      </c>
      <c r="G68" s="121">
        <v>0</v>
      </c>
      <c r="H68" s="121">
        <v>57222</v>
      </c>
      <c r="J68" s="56">
        <v>502280.99</v>
      </c>
      <c r="K68" s="56">
        <v>224396.7</v>
      </c>
      <c r="L68" s="270">
        <v>486</v>
      </c>
      <c r="M68" s="270">
        <v>5812.73</v>
      </c>
      <c r="O68" s="270">
        <v>590.75</v>
      </c>
      <c r="S68" s="56">
        <v>2929218.73</v>
      </c>
      <c r="T68" s="98">
        <v>1097830.53</v>
      </c>
      <c r="V68" s="98">
        <v>1043.3499999999999</v>
      </c>
      <c r="W68" s="98">
        <v>372876</v>
      </c>
      <c r="Y68" s="122">
        <v>791972</v>
      </c>
      <c r="AB68" s="122">
        <v>210888.78</v>
      </c>
      <c r="AC68" s="122">
        <v>99195.16</v>
      </c>
      <c r="AD68" s="122">
        <v>1722</v>
      </c>
      <c r="AE68" s="98">
        <f t="shared" si="1"/>
        <v>712015.98</v>
      </c>
      <c r="AF68" s="106">
        <f t="shared" si="2"/>
        <v>6889.48</v>
      </c>
      <c r="AG68" s="26">
        <f t="shared" si="3"/>
        <v>705126.5</v>
      </c>
      <c r="AH68" s="27">
        <f t="shared" si="4"/>
        <v>1471749.8800000001</v>
      </c>
      <c r="AI68" s="19">
        <f t="shared" si="5"/>
        <v>1103777.94</v>
      </c>
      <c r="AJ68" s="32">
        <f t="shared" si="6"/>
        <v>367971.94000000018</v>
      </c>
    </row>
    <row r="69" spans="1:36" x14ac:dyDescent="0.2">
      <c r="A69" s="1" t="s">
        <v>448</v>
      </c>
      <c r="B69" s="1" t="s">
        <v>449</v>
      </c>
      <c r="C69" s="88">
        <v>3185</v>
      </c>
      <c r="D69" s="88" t="s">
        <v>1084</v>
      </c>
      <c r="E69" s="56" t="s">
        <v>1889</v>
      </c>
      <c r="F69" s="121">
        <v>532106.28</v>
      </c>
      <c r="G69" s="121">
        <v>0</v>
      </c>
      <c r="H69" s="121">
        <v>50136.29</v>
      </c>
      <c r="J69" s="56">
        <v>1495595.1</v>
      </c>
      <c r="K69" s="56">
        <v>54655.839999999997</v>
      </c>
      <c r="L69" s="270">
        <v>486</v>
      </c>
      <c r="M69" s="270">
        <v>15649.24</v>
      </c>
      <c r="R69" s="56">
        <v>-60</v>
      </c>
      <c r="S69" s="56">
        <v>574529.34</v>
      </c>
      <c r="T69" s="98">
        <v>784915.54</v>
      </c>
      <c r="V69" s="98">
        <v>0.19</v>
      </c>
      <c r="W69" s="98">
        <v>281130</v>
      </c>
      <c r="Y69" s="122">
        <v>453703</v>
      </c>
      <c r="AA69" s="122">
        <v>7272</v>
      </c>
      <c r="AB69" s="122">
        <v>208840.7</v>
      </c>
      <c r="AC69" s="122">
        <v>66131.8</v>
      </c>
      <c r="AD69" s="122">
        <v>4902.25</v>
      </c>
      <c r="AE69" s="98">
        <f t="shared" ref="AE69:AE86" si="7">SUM(F69:I69)</f>
        <v>582242.57000000007</v>
      </c>
      <c r="AF69" s="106">
        <f t="shared" ref="AF69:AF86" si="8">SUM(L69:O69)</f>
        <v>16135.24</v>
      </c>
      <c r="AG69" s="26">
        <f t="shared" ref="AG69:AG86" si="9">AE69-AF69</f>
        <v>566107.33000000007</v>
      </c>
      <c r="AH69" s="27">
        <f t="shared" ref="AH69:AH86" si="10">SUM(T69:X69)</f>
        <v>1066045.73</v>
      </c>
      <c r="AI69" s="19">
        <f t="shared" ref="AI69:AI86" si="11">SUM(Y69:AD69)</f>
        <v>740849.75</v>
      </c>
      <c r="AJ69" s="32">
        <f t="shared" ref="AJ69:AJ86" si="12">AH69-AI69</f>
        <v>325195.98</v>
      </c>
    </row>
    <row r="70" spans="1:36" x14ac:dyDescent="0.2">
      <c r="A70" s="1" t="s">
        <v>448</v>
      </c>
      <c r="B70" s="1" t="s">
        <v>449</v>
      </c>
      <c r="C70" s="88">
        <v>5687</v>
      </c>
      <c r="D70" s="88" t="s">
        <v>1085</v>
      </c>
      <c r="E70" s="56" t="s">
        <v>1890</v>
      </c>
      <c r="F70" s="121">
        <v>1041012.51</v>
      </c>
      <c r="G70" s="121">
        <v>0</v>
      </c>
      <c r="H70" s="121">
        <v>17636</v>
      </c>
      <c r="J70" s="56">
        <v>192375.8</v>
      </c>
      <c r="K70" s="56">
        <v>373238.68</v>
      </c>
      <c r="S70" s="56">
        <v>2183187.2799999998</v>
      </c>
      <c r="T70" s="98">
        <v>1471217.85</v>
      </c>
      <c r="V70" s="98">
        <v>1254.98</v>
      </c>
      <c r="W70" s="98">
        <v>765086</v>
      </c>
      <c r="Y70" s="122">
        <v>993150</v>
      </c>
      <c r="AB70" s="122">
        <v>391110.42</v>
      </c>
      <c r="AC70" s="122">
        <v>46241.760000000002</v>
      </c>
      <c r="AD70" s="122">
        <v>27144.55</v>
      </c>
      <c r="AE70" s="98">
        <f t="shared" si="7"/>
        <v>1058648.51</v>
      </c>
      <c r="AF70" s="106">
        <f t="shared" si="8"/>
        <v>0</v>
      </c>
      <c r="AG70" s="26">
        <f t="shared" si="9"/>
        <v>1058648.51</v>
      </c>
      <c r="AH70" s="27">
        <f t="shared" si="10"/>
        <v>2237558.83</v>
      </c>
      <c r="AI70" s="19">
        <f t="shared" si="11"/>
        <v>1457646.73</v>
      </c>
      <c r="AJ70" s="32">
        <f t="shared" si="12"/>
        <v>779912.10000000009</v>
      </c>
    </row>
    <row r="71" spans="1:36" x14ac:dyDescent="0.2">
      <c r="A71" s="1" t="s">
        <v>448</v>
      </c>
      <c r="B71" s="1" t="s">
        <v>449</v>
      </c>
      <c r="C71" s="88">
        <v>5400</v>
      </c>
      <c r="D71" s="88" t="s">
        <v>1086</v>
      </c>
      <c r="E71" s="56" t="s">
        <v>1891</v>
      </c>
      <c r="F71" s="121">
        <v>2041360.78</v>
      </c>
      <c r="G71" s="121">
        <v>0</v>
      </c>
      <c r="H71" s="121">
        <v>49564.51</v>
      </c>
      <c r="J71" s="56">
        <v>1642623.1</v>
      </c>
      <c r="K71" s="56">
        <v>271914.15000000002</v>
      </c>
      <c r="M71" s="270">
        <v>15680</v>
      </c>
      <c r="R71" s="56">
        <v>5131.7700000000004</v>
      </c>
      <c r="S71" s="56">
        <v>1562778.07</v>
      </c>
      <c r="T71" s="98">
        <v>1302545.82</v>
      </c>
      <c r="V71" s="98">
        <v>57.5</v>
      </c>
      <c r="W71" s="98">
        <v>323106</v>
      </c>
      <c r="Y71" s="122">
        <v>640586</v>
      </c>
      <c r="AB71" s="122">
        <v>288503.84999999998</v>
      </c>
      <c r="AC71" s="122">
        <v>100688.11</v>
      </c>
      <c r="AE71" s="98">
        <f t="shared" si="7"/>
        <v>2090925.29</v>
      </c>
      <c r="AF71" s="106">
        <f t="shared" si="8"/>
        <v>15680</v>
      </c>
      <c r="AG71" s="26">
        <f t="shared" si="9"/>
        <v>2075245.29</v>
      </c>
      <c r="AH71" s="27">
        <f t="shared" si="10"/>
        <v>1625709.32</v>
      </c>
      <c r="AI71" s="19">
        <f t="shared" si="11"/>
        <v>1029777.96</v>
      </c>
      <c r="AJ71" s="32">
        <f t="shared" si="12"/>
        <v>595931.3600000001</v>
      </c>
    </row>
    <row r="72" spans="1:36" x14ac:dyDescent="0.2">
      <c r="A72" s="1" t="s">
        <v>448</v>
      </c>
      <c r="B72" s="1" t="s">
        <v>449</v>
      </c>
      <c r="C72" s="88">
        <v>9957</v>
      </c>
      <c r="D72" s="88" t="s">
        <v>1087</v>
      </c>
      <c r="E72" s="56" t="s">
        <v>1892</v>
      </c>
      <c r="F72" s="121">
        <v>2059022.53</v>
      </c>
      <c r="G72" s="121">
        <v>0</v>
      </c>
      <c r="H72" s="121">
        <v>101000</v>
      </c>
      <c r="J72" s="56">
        <v>1188983.57</v>
      </c>
      <c r="K72" s="56">
        <v>416170.06</v>
      </c>
      <c r="L72" s="270">
        <v>5100</v>
      </c>
      <c r="M72" s="270">
        <v>26333.18</v>
      </c>
      <c r="N72" s="270">
        <v>13000</v>
      </c>
      <c r="O72" s="270">
        <v>0</v>
      </c>
      <c r="S72" s="56">
        <v>1881658.83</v>
      </c>
      <c r="T72" s="98">
        <v>2009249.28</v>
      </c>
      <c r="W72" s="98">
        <v>829066</v>
      </c>
      <c r="Y72" s="122">
        <v>1297769</v>
      </c>
      <c r="AA72" s="122">
        <v>3000</v>
      </c>
      <c r="AB72" s="122">
        <v>432436.8</v>
      </c>
      <c r="AC72" s="122">
        <v>98747.839999999997</v>
      </c>
      <c r="AD72" s="122">
        <v>7928</v>
      </c>
      <c r="AE72" s="98">
        <f t="shared" si="7"/>
        <v>2160022.5300000003</v>
      </c>
      <c r="AF72" s="106">
        <f t="shared" si="8"/>
        <v>44433.18</v>
      </c>
      <c r="AG72" s="26">
        <f t="shared" si="9"/>
        <v>2115589.35</v>
      </c>
      <c r="AH72" s="27">
        <f t="shared" si="10"/>
        <v>2838315.2800000003</v>
      </c>
      <c r="AI72" s="19">
        <f t="shared" si="11"/>
        <v>1839881.6400000001</v>
      </c>
      <c r="AJ72" s="32">
        <f t="shared" si="12"/>
        <v>998433.64000000013</v>
      </c>
    </row>
    <row r="73" spans="1:36" x14ac:dyDescent="0.2">
      <c r="A73" s="1" t="s">
        <v>448</v>
      </c>
      <c r="B73" s="1" t="s">
        <v>449</v>
      </c>
      <c r="C73" s="88">
        <v>2898</v>
      </c>
      <c r="D73" s="88" t="s">
        <v>1088</v>
      </c>
      <c r="E73" s="56" t="s">
        <v>1893</v>
      </c>
      <c r="F73" s="121">
        <v>588436.86</v>
      </c>
      <c r="G73" s="121">
        <v>12500</v>
      </c>
      <c r="H73" s="121">
        <v>38560.379999999997</v>
      </c>
      <c r="J73" s="56">
        <v>345755.08</v>
      </c>
      <c r="K73" s="56">
        <v>144653.94</v>
      </c>
      <c r="M73" s="270">
        <v>63097.75</v>
      </c>
      <c r="S73" s="56">
        <v>1497958.46</v>
      </c>
      <c r="T73" s="98">
        <v>346160.51</v>
      </c>
      <c r="W73" s="98">
        <v>355097</v>
      </c>
      <c r="Y73" s="122">
        <v>477629</v>
      </c>
      <c r="AB73" s="122">
        <v>324668.77</v>
      </c>
      <c r="AC73" s="122">
        <v>46683.12</v>
      </c>
      <c r="AE73" s="98">
        <f t="shared" si="7"/>
        <v>639497.24</v>
      </c>
      <c r="AF73" s="106">
        <f t="shared" si="8"/>
        <v>63097.75</v>
      </c>
      <c r="AG73" s="26">
        <f t="shared" si="9"/>
        <v>576399.49</v>
      </c>
      <c r="AH73" s="27">
        <f t="shared" si="10"/>
        <v>701257.51</v>
      </c>
      <c r="AI73" s="19">
        <f t="shared" si="11"/>
        <v>848980.89</v>
      </c>
      <c r="AJ73" s="32">
        <f t="shared" si="12"/>
        <v>-147723.38</v>
      </c>
    </row>
    <row r="74" spans="1:36" x14ac:dyDescent="0.2">
      <c r="A74" s="1" t="s">
        <v>448</v>
      </c>
      <c r="B74" s="1" t="s">
        <v>449</v>
      </c>
      <c r="C74" s="88">
        <v>3080</v>
      </c>
      <c r="D74" s="88" t="s">
        <v>1089</v>
      </c>
      <c r="E74" s="56" t="s">
        <v>1894</v>
      </c>
      <c r="F74" s="121">
        <v>381383.96</v>
      </c>
      <c r="G74" s="121">
        <v>0</v>
      </c>
      <c r="H74" s="121">
        <v>5711.04</v>
      </c>
      <c r="J74" s="56">
        <v>1064001.95</v>
      </c>
      <c r="K74" s="56">
        <v>157847.20000000001</v>
      </c>
      <c r="L74" s="270">
        <v>162</v>
      </c>
      <c r="O74" s="270">
        <v>23036.32</v>
      </c>
      <c r="S74" s="56">
        <v>2412599.04</v>
      </c>
      <c r="T74" s="98">
        <v>844268.38</v>
      </c>
      <c r="W74" s="98">
        <v>240002</v>
      </c>
      <c r="Y74" s="122">
        <v>415772</v>
      </c>
      <c r="AA74" s="122">
        <v>13400</v>
      </c>
      <c r="AB74" s="122">
        <v>228276.04</v>
      </c>
      <c r="AC74" s="122">
        <v>39427.769999999997</v>
      </c>
      <c r="AD74" s="122">
        <v>2989</v>
      </c>
      <c r="AE74" s="98">
        <f t="shared" si="7"/>
        <v>387095</v>
      </c>
      <c r="AF74" s="106">
        <f t="shared" si="8"/>
        <v>23198.32</v>
      </c>
      <c r="AG74" s="26">
        <f t="shared" si="9"/>
        <v>363896.68</v>
      </c>
      <c r="AH74" s="27">
        <f t="shared" si="10"/>
        <v>1084270.3799999999</v>
      </c>
      <c r="AI74" s="19">
        <f t="shared" si="11"/>
        <v>699864.81</v>
      </c>
      <c r="AJ74" s="32">
        <f t="shared" si="12"/>
        <v>384405.56999999983</v>
      </c>
    </row>
    <row r="75" spans="1:36" x14ac:dyDescent="0.2">
      <c r="A75" s="1" t="s">
        <v>452</v>
      </c>
      <c r="B75" s="1" t="s">
        <v>453</v>
      </c>
      <c r="C75" s="88">
        <v>5394</v>
      </c>
      <c r="D75" s="88" t="s">
        <v>1090</v>
      </c>
      <c r="E75" s="56" t="s">
        <v>1895</v>
      </c>
      <c r="F75" s="121">
        <v>88749.3</v>
      </c>
      <c r="G75" s="121">
        <v>57950.59</v>
      </c>
      <c r="H75" s="121">
        <v>43030</v>
      </c>
      <c r="J75" s="56">
        <v>1005419.34</v>
      </c>
      <c r="K75" s="56">
        <v>2173985.9700000002</v>
      </c>
      <c r="M75" s="270">
        <v>48166.29</v>
      </c>
      <c r="R75" s="56">
        <v>579.61</v>
      </c>
      <c r="S75" s="56">
        <v>2174520.91</v>
      </c>
      <c r="T75" s="98">
        <v>668127.21</v>
      </c>
      <c r="W75" s="98">
        <v>457006</v>
      </c>
      <c r="Y75" s="122">
        <v>752866</v>
      </c>
      <c r="AB75" s="122">
        <v>337374.58</v>
      </c>
      <c r="AC75" s="122">
        <v>208875.04</v>
      </c>
      <c r="AD75" s="122">
        <v>400</v>
      </c>
      <c r="AE75" s="98">
        <f t="shared" si="7"/>
        <v>189729.89</v>
      </c>
      <c r="AF75" s="106">
        <f t="shared" si="8"/>
        <v>48166.29</v>
      </c>
      <c r="AG75" s="26">
        <f t="shared" si="9"/>
        <v>141563.6</v>
      </c>
      <c r="AH75" s="27">
        <f t="shared" si="10"/>
        <v>1125133.21</v>
      </c>
      <c r="AI75" s="19">
        <f t="shared" si="11"/>
        <v>1299515.6200000001</v>
      </c>
      <c r="AJ75" s="32">
        <f t="shared" si="12"/>
        <v>-174382.41000000015</v>
      </c>
    </row>
    <row r="76" spans="1:36" x14ac:dyDescent="0.2">
      <c r="A76" s="1" t="s">
        <v>452</v>
      </c>
      <c r="B76" s="1" t="s">
        <v>453</v>
      </c>
      <c r="C76" s="88">
        <v>6493</v>
      </c>
      <c r="D76" s="88" t="s">
        <v>1091</v>
      </c>
      <c r="E76" s="56" t="s">
        <v>1896</v>
      </c>
      <c r="F76" s="121">
        <v>277697.87</v>
      </c>
      <c r="G76" s="121">
        <v>101299.5</v>
      </c>
      <c r="H76" s="121">
        <v>46283.75</v>
      </c>
      <c r="J76" s="56">
        <v>1389327.01</v>
      </c>
      <c r="K76" s="56">
        <v>997553.78</v>
      </c>
      <c r="M76" s="270">
        <v>18796.98</v>
      </c>
      <c r="O76" s="270">
        <v>9.35</v>
      </c>
      <c r="S76" s="56">
        <v>2426315.1</v>
      </c>
      <c r="T76" s="98">
        <v>541578.92000000004</v>
      </c>
      <c r="W76" s="98">
        <v>727583</v>
      </c>
      <c r="Y76" s="122">
        <v>869263</v>
      </c>
      <c r="Z76" s="122">
        <v>6000</v>
      </c>
      <c r="AB76" s="122">
        <v>304030.27</v>
      </c>
      <c r="AC76" s="122">
        <v>93851.66</v>
      </c>
      <c r="AE76" s="98">
        <f t="shared" si="7"/>
        <v>425281.12</v>
      </c>
      <c r="AF76" s="106">
        <f t="shared" si="8"/>
        <v>18806.329999999998</v>
      </c>
      <c r="AG76" s="26">
        <f t="shared" si="9"/>
        <v>406474.79</v>
      </c>
      <c r="AH76" s="27">
        <f t="shared" si="10"/>
        <v>1269161.92</v>
      </c>
      <c r="AI76" s="19">
        <f t="shared" si="11"/>
        <v>1273144.93</v>
      </c>
      <c r="AJ76" s="32">
        <f t="shared" si="12"/>
        <v>-3983.0100000000093</v>
      </c>
    </row>
    <row r="77" spans="1:36" x14ac:dyDescent="0.2">
      <c r="A77" s="1" t="s">
        <v>452</v>
      </c>
      <c r="B77" s="1" t="s">
        <v>453</v>
      </c>
      <c r="C77" s="88">
        <v>2652</v>
      </c>
      <c r="D77" s="88" t="s">
        <v>1092</v>
      </c>
      <c r="E77" s="56" t="s">
        <v>1897</v>
      </c>
      <c r="F77" s="121">
        <v>47804.53</v>
      </c>
      <c r="G77" s="121">
        <v>18049.080000000002</v>
      </c>
      <c r="H77" s="121">
        <v>1294.77</v>
      </c>
      <c r="J77" s="56">
        <v>271780.28999999998</v>
      </c>
      <c r="K77" s="56">
        <v>146964.15</v>
      </c>
      <c r="M77" s="270">
        <v>9345</v>
      </c>
      <c r="O77" s="270">
        <v>951.08</v>
      </c>
      <c r="S77" s="56">
        <v>1120243.3</v>
      </c>
      <c r="T77" s="98">
        <v>687587.83999999997</v>
      </c>
      <c r="U77" s="98">
        <v>17400</v>
      </c>
      <c r="W77" s="98">
        <v>175028</v>
      </c>
      <c r="Y77" s="122">
        <v>395048</v>
      </c>
      <c r="AB77" s="122">
        <v>399851.86</v>
      </c>
      <c r="AC77" s="122">
        <v>62047.8</v>
      </c>
      <c r="AE77" s="98">
        <f t="shared" si="7"/>
        <v>67148.38</v>
      </c>
      <c r="AF77" s="106">
        <f t="shared" si="8"/>
        <v>10296.08</v>
      </c>
      <c r="AG77" s="26">
        <f t="shared" si="9"/>
        <v>56852.3</v>
      </c>
      <c r="AH77" s="27">
        <f t="shared" si="10"/>
        <v>880015.84</v>
      </c>
      <c r="AI77" s="19">
        <f t="shared" si="11"/>
        <v>856947.66</v>
      </c>
      <c r="AJ77" s="32">
        <f t="shared" si="12"/>
        <v>23068.179999999935</v>
      </c>
    </row>
    <row r="78" spans="1:36" x14ac:dyDescent="0.2">
      <c r="A78" s="1" t="s">
        <v>452</v>
      </c>
      <c r="B78" s="1" t="s">
        <v>453</v>
      </c>
      <c r="C78" s="88">
        <v>5048</v>
      </c>
      <c r="D78" s="88" t="s">
        <v>1093</v>
      </c>
      <c r="E78" s="56" t="s">
        <v>1898</v>
      </c>
      <c r="F78" s="121">
        <v>100088.07</v>
      </c>
      <c r="G78" s="121">
        <v>165800.93</v>
      </c>
      <c r="H78" s="121">
        <v>46895</v>
      </c>
      <c r="J78" s="56">
        <v>1246151.51</v>
      </c>
      <c r="K78" s="56">
        <v>322737.55</v>
      </c>
      <c r="M78" s="270">
        <v>40156.160000000003</v>
      </c>
      <c r="O78" s="270">
        <v>0</v>
      </c>
      <c r="S78" s="56">
        <v>2732486.08</v>
      </c>
      <c r="T78" s="98">
        <v>526586.63</v>
      </c>
      <c r="W78" s="98">
        <v>663103</v>
      </c>
      <c r="X78" s="98">
        <v>484</v>
      </c>
      <c r="Y78" s="122">
        <v>894143</v>
      </c>
      <c r="AB78" s="122">
        <v>339966.74</v>
      </c>
      <c r="AC78" s="122">
        <v>113609.8</v>
      </c>
      <c r="AE78" s="98">
        <f t="shared" si="7"/>
        <v>312784</v>
      </c>
      <c r="AF78" s="106">
        <f t="shared" si="8"/>
        <v>40156.160000000003</v>
      </c>
      <c r="AG78" s="26">
        <f t="shared" si="9"/>
        <v>272627.83999999997</v>
      </c>
      <c r="AH78" s="27">
        <f t="shared" si="10"/>
        <v>1190173.6299999999</v>
      </c>
      <c r="AI78" s="19">
        <f t="shared" si="11"/>
        <v>1347719.54</v>
      </c>
      <c r="AJ78" s="32">
        <f t="shared" si="12"/>
        <v>-157545.91000000015</v>
      </c>
    </row>
    <row r="79" spans="1:36" x14ac:dyDescent="0.2">
      <c r="A79" s="1" t="s">
        <v>452</v>
      </c>
      <c r="B79" s="1" t="s">
        <v>453</v>
      </c>
      <c r="C79" s="88">
        <v>4607</v>
      </c>
      <c r="D79" s="88" t="s">
        <v>1094</v>
      </c>
      <c r="E79" s="56" t="s">
        <v>1899</v>
      </c>
      <c r="F79" s="121">
        <v>316095.81</v>
      </c>
      <c r="G79" s="121">
        <v>154473</v>
      </c>
      <c r="H79" s="121">
        <v>3889.23</v>
      </c>
      <c r="J79" s="56">
        <v>2041097.29</v>
      </c>
      <c r="K79" s="56">
        <v>222793.94</v>
      </c>
      <c r="M79" s="270">
        <v>16678.04</v>
      </c>
      <c r="R79" s="56">
        <v>1870</v>
      </c>
      <c r="S79" s="56">
        <v>3283107.89</v>
      </c>
      <c r="T79" s="98">
        <v>719848.5</v>
      </c>
      <c r="W79" s="98">
        <v>280560</v>
      </c>
      <c r="Y79" s="122">
        <v>488200</v>
      </c>
      <c r="Z79" s="122">
        <v>500</v>
      </c>
      <c r="AA79" s="122">
        <v>16144</v>
      </c>
      <c r="AB79" s="122">
        <v>475225.21</v>
      </c>
      <c r="AC79" s="122">
        <v>139024.20000000001</v>
      </c>
      <c r="AD79" s="122">
        <v>1363197</v>
      </c>
      <c r="AE79" s="98">
        <f t="shared" si="7"/>
        <v>474458.04</v>
      </c>
      <c r="AF79" s="106">
        <f t="shared" si="8"/>
        <v>16678.04</v>
      </c>
      <c r="AG79" s="26">
        <f t="shared" si="9"/>
        <v>457780</v>
      </c>
      <c r="AH79" s="27">
        <f t="shared" si="10"/>
        <v>1000408.5</v>
      </c>
      <c r="AI79" s="19">
        <f t="shared" si="11"/>
        <v>2482290.41</v>
      </c>
      <c r="AJ79" s="32">
        <f t="shared" si="12"/>
        <v>-1481881.9100000001</v>
      </c>
    </row>
    <row r="80" spans="1:36" x14ac:dyDescent="0.2">
      <c r="A80" s="1" t="s">
        <v>452</v>
      </c>
      <c r="B80" s="1" t="s">
        <v>453</v>
      </c>
      <c r="C80" s="88">
        <v>3828</v>
      </c>
      <c r="D80" s="88" t="s">
        <v>1095</v>
      </c>
      <c r="E80" s="56" t="s">
        <v>1903</v>
      </c>
      <c r="F80" s="121">
        <v>245863.47</v>
      </c>
      <c r="G80" s="121">
        <v>3786</v>
      </c>
      <c r="H80" s="121">
        <v>6085</v>
      </c>
      <c r="J80" s="56">
        <v>638422.38</v>
      </c>
      <c r="K80" s="56">
        <v>278946.89</v>
      </c>
      <c r="M80" s="270">
        <v>14150</v>
      </c>
      <c r="O80" s="270">
        <v>56.06</v>
      </c>
      <c r="R80" s="56">
        <v>-297639.65000000002</v>
      </c>
      <c r="S80" s="56">
        <v>1600443.98</v>
      </c>
      <c r="T80" s="98">
        <v>401572.74</v>
      </c>
      <c r="W80" s="98">
        <v>335328</v>
      </c>
      <c r="Y80" s="122">
        <v>535309</v>
      </c>
      <c r="AB80" s="122">
        <v>208211.13</v>
      </c>
      <c r="AC80" s="122">
        <v>90889.84</v>
      </c>
      <c r="AD80" s="122">
        <v>0.42</v>
      </c>
      <c r="AE80" s="98">
        <f t="shared" si="7"/>
        <v>255734.47</v>
      </c>
      <c r="AF80" s="106">
        <f t="shared" si="8"/>
        <v>14206.06</v>
      </c>
      <c r="AG80" s="26">
        <f t="shared" si="9"/>
        <v>241528.41</v>
      </c>
      <c r="AH80" s="27">
        <f t="shared" si="10"/>
        <v>736900.74</v>
      </c>
      <c r="AI80" s="19">
        <f t="shared" si="11"/>
        <v>834410.39</v>
      </c>
      <c r="AJ80" s="32">
        <f t="shared" si="12"/>
        <v>-97509.650000000023</v>
      </c>
    </row>
    <row r="81" spans="1:36" x14ac:dyDescent="0.2">
      <c r="A81" s="1" t="s">
        <v>456</v>
      </c>
      <c r="B81" s="1" t="s">
        <v>457</v>
      </c>
      <c r="C81" s="88">
        <v>1142</v>
      </c>
      <c r="D81" s="88" t="s">
        <v>1096</v>
      </c>
      <c r="E81" s="56" t="s">
        <v>1871</v>
      </c>
      <c r="F81" s="121">
        <v>107279.33</v>
      </c>
      <c r="G81" s="121">
        <v>0</v>
      </c>
      <c r="H81" s="121">
        <v>3320.75</v>
      </c>
      <c r="J81" s="56">
        <v>858217.98</v>
      </c>
      <c r="K81" s="56">
        <v>430516.93</v>
      </c>
      <c r="L81" s="270">
        <v>51330</v>
      </c>
      <c r="M81" s="270">
        <v>5400</v>
      </c>
      <c r="Q81" s="56">
        <v>-1361879.87</v>
      </c>
      <c r="R81" s="56">
        <v>45392.6</v>
      </c>
      <c r="S81" s="56">
        <v>2663000</v>
      </c>
      <c r="T81" s="98">
        <v>301134.24</v>
      </c>
      <c r="W81" s="98">
        <v>337720</v>
      </c>
      <c r="Y81" s="122">
        <v>486655</v>
      </c>
      <c r="AB81" s="122">
        <v>72567.86</v>
      </c>
      <c r="AC81" s="122">
        <v>6129.12</v>
      </c>
      <c r="AD81" s="122">
        <v>59330</v>
      </c>
      <c r="AE81" s="98">
        <f t="shared" si="7"/>
        <v>110600.08</v>
      </c>
      <c r="AF81" s="106">
        <f t="shared" si="8"/>
        <v>56730</v>
      </c>
      <c r="AG81" s="26">
        <f t="shared" si="9"/>
        <v>53870.080000000002</v>
      </c>
      <c r="AH81" s="27">
        <f t="shared" si="10"/>
        <v>638854.24</v>
      </c>
      <c r="AI81" s="19">
        <f t="shared" si="11"/>
        <v>624681.98</v>
      </c>
      <c r="AJ81" s="32">
        <f t="shared" si="12"/>
        <v>14172.260000000009</v>
      </c>
    </row>
    <row r="82" spans="1:36" x14ac:dyDescent="0.2">
      <c r="A82" s="1" t="s">
        <v>456</v>
      </c>
      <c r="B82" s="1" t="s">
        <v>457</v>
      </c>
      <c r="C82" s="88">
        <v>1176</v>
      </c>
      <c r="D82" s="88" t="s">
        <v>1097</v>
      </c>
      <c r="E82" s="56" t="s">
        <v>1872</v>
      </c>
      <c r="F82" s="121">
        <v>760167.07</v>
      </c>
      <c r="G82" s="121">
        <v>90410</v>
      </c>
      <c r="H82" s="121">
        <v>10723.25</v>
      </c>
      <c r="J82" s="56">
        <v>-34978.31</v>
      </c>
      <c r="K82" s="56">
        <v>468180.22</v>
      </c>
      <c r="M82" s="270">
        <v>2897</v>
      </c>
      <c r="O82" s="270">
        <v>100281.91</v>
      </c>
      <c r="S82" s="56">
        <v>1891796.64</v>
      </c>
      <c r="T82" s="98">
        <v>1397755.82</v>
      </c>
      <c r="W82" s="98">
        <v>125970.8</v>
      </c>
      <c r="X82" s="98">
        <v>76110</v>
      </c>
      <c r="Y82" s="122">
        <v>273592.8</v>
      </c>
      <c r="AB82" s="122">
        <v>169356.06</v>
      </c>
      <c r="AC82" s="122">
        <v>44623.15</v>
      </c>
      <c r="AD82" s="122">
        <v>355408</v>
      </c>
      <c r="AE82" s="98">
        <f t="shared" si="7"/>
        <v>861300.32</v>
      </c>
      <c r="AF82" s="106">
        <f t="shared" si="8"/>
        <v>103178.91</v>
      </c>
      <c r="AG82" s="26">
        <f t="shared" si="9"/>
        <v>758121.40999999992</v>
      </c>
      <c r="AH82" s="27">
        <f t="shared" si="10"/>
        <v>1599836.62</v>
      </c>
      <c r="AI82" s="19">
        <f t="shared" si="11"/>
        <v>842980.01</v>
      </c>
      <c r="AJ82" s="32">
        <f t="shared" si="12"/>
        <v>756856.6100000001</v>
      </c>
    </row>
    <row r="83" spans="1:36" x14ac:dyDescent="0.2">
      <c r="A83" s="1" t="s">
        <v>456</v>
      </c>
      <c r="B83" s="1" t="s">
        <v>457</v>
      </c>
      <c r="C83" s="88">
        <v>2332</v>
      </c>
      <c r="D83" s="88" t="s">
        <v>1098</v>
      </c>
      <c r="E83" s="291" t="s">
        <v>1877</v>
      </c>
      <c r="F83" s="121">
        <v>362626.86</v>
      </c>
      <c r="G83" s="121">
        <v>26100</v>
      </c>
      <c r="H83" s="121">
        <v>10781.56</v>
      </c>
      <c r="J83" s="56">
        <v>60426.2</v>
      </c>
      <c r="K83" s="56">
        <v>298728.07</v>
      </c>
      <c r="O83" s="270">
        <v>0</v>
      </c>
      <c r="Q83" s="56">
        <v>-1145747.33</v>
      </c>
      <c r="R83" s="56">
        <v>20522.22</v>
      </c>
      <c r="S83" s="56">
        <v>1831896.95</v>
      </c>
      <c r="T83" s="98">
        <v>736421.57</v>
      </c>
      <c r="W83" s="98">
        <v>397207.8</v>
      </c>
      <c r="X83" s="98">
        <v>11500</v>
      </c>
      <c r="Y83" s="122">
        <v>698878.8</v>
      </c>
      <c r="AB83" s="122">
        <v>191167.33</v>
      </c>
      <c r="AC83" s="122">
        <v>87681.39</v>
      </c>
      <c r="AE83" s="98">
        <f t="shared" si="7"/>
        <v>399508.42</v>
      </c>
      <c r="AF83" s="106">
        <f t="shared" si="8"/>
        <v>0</v>
      </c>
      <c r="AG83" s="26">
        <f t="shared" si="9"/>
        <v>399508.42</v>
      </c>
      <c r="AH83" s="27">
        <f t="shared" si="10"/>
        <v>1145129.3699999999</v>
      </c>
      <c r="AI83" s="19">
        <f t="shared" si="11"/>
        <v>977727.52</v>
      </c>
      <c r="AJ83" s="32">
        <f t="shared" si="12"/>
        <v>167401.84999999986</v>
      </c>
    </row>
    <row r="84" spans="1:36" x14ac:dyDescent="0.2">
      <c r="A84" s="1" t="s">
        <v>456</v>
      </c>
      <c r="B84" s="1" t="s">
        <v>457</v>
      </c>
      <c r="C84" s="88">
        <v>2410</v>
      </c>
      <c r="D84" s="88" t="s">
        <v>1099</v>
      </c>
      <c r="E84" s="56" t="s">
        <v>1878</v>
      </c>
      <c r="F84" s="121">
        <v>25045.23</v>
      </c>
      <c r="G84" s="121">
        <v>0</v>
      </c>
      <c r="H84" s="121">
        <v>2985.3</v>
      </c>
      <c r="J84" s="56">
        <v>-24230.400000000001</v>
      </c>
      <c r="K84" s="56">
        <v>191683.58</v>
      </c>
      <c r="M84" s="270">
        <v>19705</v>
      </c>
      <c r="R84" s="56">
        <v>44631.519999999997</v>
      </c>
      <c r="S84" s="56">
        <v>1831896</v>
      </c>
      <c r="T84" s="98">
        <v>200614.39999999999</v>
      </c>
      <c r="W84" s="98">
        <v>378980</v>
      </c>
      <c r="Y84" s="122">
        <v>522599</v>
      </c>
      <c r="AB84" s="122">
        <v>80218.990000000005</v>
      </c>
      <c r="AC84" s="122">
        <v>24242.400000000001</v>
      </c>
      <c r="AE84" s="98">
        <f t="shared" si="7"/>
        <v>28030.53</v>
      </c>
      <c r="AF84" s="106">
        <f t="shared" si="8"/>
        <v>19705</v>
      </c>
      <c r="AG84" s="26">
        <f t="shared" si="9"/>
        <v>8325.5299999999988</v>
      </c>
      <c r="AH84" s="27">
        <f t="shared" si="10"/>
        <v>579594.4</v>
      </c>
      <c r="AI84" s="19">
        <f t="shared" si="11"/>
        <v>627060.39</v>
      </c>
      <c r="AJ84" s="32">
        <f>AH84-AI84</f>
        <v>-47465.989999999991</v>
      </c>
    </row>
    <row r="85" spans="1:36" s="31" customFormat="1" x14ac:dyDescent="0.2">
      <c r="A85" s="31" t="s">
        <v>456</v>
      </c>
      <c r="B85" s="31" t="s">
        <v>457</v>
      </c>
      <c r="C85" s="89">
        <v>3521</v>
      </c>
      <c r="D85" s="89" t="s">
        <v>1100</v>
      </c>
      <c r="E85" s="56" t="s">
        <v>1879</v>
      </c>
      <c r="F85" s="121">
        <v>149834.73000000001</v>
      </c>
      <c r="G85" s="121">
        <v>0</v>
      </c>
      <c r="H85" s="121">
        <v>15881.81</v>
      </c>
      <c r="I85" s="121"/>
      <c r="J85" s="56">
        <v>1763862.49</v>
      </c>
      <c r="K85" s="56">
        <v>2496136.02</v>
      </c>
      <c r="L85" s="270"/>
      <c r="M85" s="270"/>
      <c r="N85" s="270"/>
      <c r="O85" s="270"/>
      <c r="P85" s="56"/>
      <c r="Q85" s="56"/>
      <c r="R85" s="56">
        <v>194278</v>
      </c>
      <c r="S85" s="56">
        <v>4000000</v>
      </c>
      <c r="T85" s="98">
        <v>449777.61</v>
      </c>
      <c r="U85" s="98"/>
      <c r="V85" s="98"/>
      <c r="W85" s="98">
        <v>302770.5</v>
      </c>
      <c r="X85" s="98"/>
      <c r="Y85" s="122">
        <v>553670.5</v>
      </c>
      <c r="Z85" s="122"/>
      <c r="AA85" s="122"/>
      <c r="AB85" s="122">
        <v>137348.14000000001</v>
      </c>
      <c r="AC85" s="122">
        <v>84357.440000000002</v>
      </c>
      <c r="AD85" s="122">
        <v>55573</v>
      </c>
      <c r="AE85" s="98">
        <f t="shared" si="7"/>
        <v>165716.54</v>
      </c>
      <c r="AF85" s="106">
        <f t="shared" si="8"/>
        <v>0</v>
      </c>
      <c r="AG85" s="26">
        <f t="shared" si="9"/>
        <v>165716.54</v>
      </c>
      <c r="AH85" s="27">
        <f t="shared" si="10"/>
        <v>752548.11</v>
      </c>
      <c r="AI85" s="19">
        <f t="shared" si="11"/>
        <v>830949.08000000007</v>
      </c>
      <c r="AJ85" s="32">
        <f t="shared" si="12"/>
        <v>-78400.970000000088</v>
      </c>
    </row>
    <row r="86" spans="1:36" x14ac:dyDescent="0.2">
      <c r="E86" s="56" t="s">
        <v>1902</v>
      </c>
      <c r="F86" s="121">
        <v>0</v>
      </c>
      <c r="H86" s="121">
        <v>0</v>
      </c>
      <c r="I86" s="121">
        <v>0</v>
      </c>
      <c r="J86" s="56">
        <v>139614.39000000001</v>
      </c>
      <c r="K86" s="56">
        <v>6</v>
      </c>
      <c r="O86" s="270">
        <v>2910</v>
      </c>
      <c r="R86" s="56">
        <v>110277.47</v>
      </c>
      <c r="S86" s="56">
        <v>31316.240000000002</v>
      </c>
      <c r="W86" s="98">
        <v>197078</v>
      </c>
      <c r="X86" s="98">
        <v>59962.04</v>
      </c>
      <c r="Y86" s="122">
        <v>202088</v>
      </c>
      <c r="AA86" s="122">
        <v>7692</v>
      </c>
      <c r="AB86" s="122">
        <v>50170.04</v>
      </c>
      <c r="AC86" s="122">
        <v>1973.32</v>
      </c>
      <c r="AE86" s="98">
        <f t="shared" si="7"/>
        <v>0</v>
      </c>
      <c r="AF86" s="106">
        <f t="shared" si="8"/>
        <v>2910</v>
      </c>
      <c r="AG86" s="26">
        <f t="shared" si="9"/>
        <v>-2910</v>
      </c>
      <c r="AH86" s="27">
        <f t="shared" si="10"/>
        <v>257040.04</v>
      </c>
      <c r="AI86" s="19">
        <f t="shared" si="11"/>
        <v>261923.36000000002</v>
      </c>
      <c r="AJ86" s="32">
        <f t="shared" si="12"/>
        <v>-4883.320000000007</v>
      </c>
    </row>
    <row r="87" spans="1:36" x14ac:dyDescent="0.2">
      <c r="AE87" s="54"/>
      <c r="AF87" s="35"/>
      <c r="AG87" s="32"/>
      <c r="AH87" s="29"/>
      <c r="AI87" s="28"/>
    </row>
    <row r="88" spans="1:36" x14ac:dyDescent="0.2">
      <c r="AE88" s="54"/>
      <c r="AF88" s="35"/>
      <c r="AG88" s="32"/>
      <c r="AH88" s="29"/>
      <c r="AI88" s="28"/>
    </row>
    <row r="89" spans="1:36" x14ac:dyDescent="0.2">
      <c r="AE89" s="54"/>
      <c r="AF89" s="35"/>
      <c r="AG89" s="32"/>
      <c r="AH89" s="29"/>
      <c r="AI89" s="28"/>
    </row>
    <row r="90" spans="1:36" x14ac:dyDescent="0.2">
      <c r="AE90" s="54"/>
      <c r="AF90" s="35"/>
      <c r="AG90" s="32"/>
      <c r="AH90" s="29"/>
      <c r="AI90" s="28"/>
    </row>
    <row r="91" spans="1:36" x14ac:dyDescent="0.2">
      <c r="AE91" s="54"/>
      <c r="AF91" s="35"/>
      <c r="AG91" s="32"/>
      <c r="AH91" s="29"/>
      <c r="AI91" s="28"/>
    </row>
    <row r="92" spans="1:36" x14ac:dyDescent="0.2">
      <c r="AE92" s="54"/>
      <c r="AF92" s="35"/>
      <c r="AG92" s="32"/>
      <c r="AH92" s="29"/>
      <c r="AI92" s="28"/>
    </row>
    <row r="93" spans="1:36" x14ac:dyDescent="0.2">
      <c r="AE93" s="54"/>
      <c r="AF93" s="35"/>
      <c r="AG93" s="32"/>
      <c r="AH93" s="29"/>
      <c r="AI93" s="28"/>
    </row>
    <row r="94" spans="1:36" x14ac:dyDescent="0.2">
      <c r="AE94" s="54"/>
      <c r="AF94" s="35"/>
      <c r="AG94" s="32"/>
      <c r="AH94" s="29"/>
      <c r="AI94" s="28"/>
    </row>
    <row r="95" spans="1:36" x14ac:dyDescent="0.2">
      <c r="AE95" s="54"/>
      <c r="AF95" s="35"/>
      <c r="AG95" s="32"/>
      <c r="AH95" s="29"/>
      <c r="AI95" s="28"/>
    </row>
    <row r="96" spans="1:36" x14ac:dyDescent="0.2">
      <c r="AE96" s="54"/>
      <c r="AF96" s="35"/>
      <c r="AG96" s="32"/>
      <c r="AH96" s="29"/>
      <c r="AI96" s="28"/>
    </row>
    <row r="97" spans="31:35" x14ac:dyDescent="0.2">
      <c r="AE97" s="54"/>
      <c r="AF97" s="35"/>
      <c r="AG97" s="32"/>
      <c r="AH97" s="29"/>
      <c r="AI97" s="28"/>
    </row>
    <row r="98" spans="31:35" x14ac:dyDescent="0.2">
      <c r="AE98" s="54"/>
      <c r="AF98" s="35"/>
      <c r="AG98" s="32"/>
      <c r="AH98" s="29"/>
      <c r="AI98" s="28"/>
    </row>
    <row r="99" spans="31:35" x14ac:dyDescent="0.2">
      <c r="AE99" s="54"/>
      <c r="AF99" s="35"/>
      <c r="AG99" s="32"/>
      <c r="AH99" s="29"/>
      <c r="AI99" s="28"/>
    </row>
    <row r="100" spans="31:35" x14ac:dyDescent="0.2">
      <c r="AE100" s="54"/>
      <c r="AF100" s="35"/>
      <c r="AG100" s="32"/>
      <c r="AH100" s="29"/>
      <c r="AI100" s="28"/>
    </row>
    <row r="101" spans="31:35" x14ac:dyDescent="0.2">
      <c r="AE101" s="54"/>
      <c r="AF101" s="35"/>
      <c r="AG101" s="32"/>
      <c r="AH101" s="29"/>
      <c r="AI101" s="28"/>
    </row>
    <row r="102" spans="31:35" x14ac:dyDescent="0.2">
      <c r="AE102" s="54"/>
      <c r="AF102" s="35"/>
      <c r="AG102" s="32"/>
      <c r="AH102" s="29"/>
      <c r="AI102" s="28"/>
    </row>
    <row r="103" spans="31:35" x14ac:dyDescent="0.2">
      <c r="AE103" s="54"/>
      <c r="AF103" s="35"/>
      <c r="AG103" s="32"/>
      <c r="AH103" s="29"/>
      <c r="AI103" s="28"/>
    </row>
    <row r="104" spans="31:35" x14ac:dyDescent="0.2">
      <c r="AE104" s="54"/>
      <c r="AF104" s="35"/>
      <c r="AG104" s="32"/>
      <c r="AH104" s="29"/>
      <c r="AI104" s="28"/>
    </row>
    <row r="105" spans="31:35" x14ac:dyDescent="0.2">
      <c r="AE105" s="54"/>
      <c r="AF105" s="35"/>
      <c r="AG105" s="32"/>
      <c r="AH105" s="29"/>
      <c r="AI105" s="28"/>
    </row>
    <row r="106" spans="31:35" x14ac:dyDescent="0.2">
      <c r="AE106" s="54"/>
      <c r="AF106" s="35"/>
      <c r="AG106" s="32"/>
      <c r="AH106" s="29"/>
      <c r="AI106" s="28"/>
    </row>
    <row r="107" spans="31:35" x14ac:dyDescent="0.2">
      <c r="AE107" s="54"/>
      <c r="AF107" s="35"/>
      <c r="AG107" s="32"/>
      <c r="AH107" s="29"/>
      <c r="AI107" s="28"/>
    </row>
    <row r="108" spans="31:35" x14ac:dyDescent="0.2">
      <c r="AE108" s="54"/>
      <c r="AF108" s="35"/>
      <c r="AG108" s="32"/>
      <c r="AH108" s="29"/>
      <c r="AI108" s="28"/>
    </row>
    <row r="109" spans="31:35" x14ac:dyDescent="0.2">
      <c r="AE109" s="54"/>
      <c r="AF109" s="35"/>
      <c r="AG109" s="32"/>
      <c r="AH109" s="29"/>
      <c r="AI109" s="28"/>
    </row>
    <row r="110" spans="31:35" x14ac:dyDescent="0.2">
      <c r="AE110" s="54"/>
      <c r="AF110" s="35"/>
      <c r="AG110" s="32"/>
      <c r="AH110" s="29"/>
      <c r="AI110" s="28"/>
    </row>
    <row r="111" spans="31:35" x14ac:dyDescent="0.2">
      <c r="AE111" s="54"/>
      <c r="AF111" s="35"/>
      <c r="AG111" s="32"/>
      <c r="AH111" s="29"/>
      <c r="AI111" s="28"/>
    </row>
    <row r="112" spans="31:35" x14ac:dyDescent="0.2">
      <c r="AE112" s="54"/>
      <c r="AF112" s="35"/>
      <c r="AG112" s="32"/>
      <c r="AH112" s="29"/>
      <c r="AI112" s="28"/>
    </row>
    <row r="113" spans="31:35" x14ac:dyDescent="0.2">
      <c r="AE113" s="54"/>
      <c r="AF113" s="35"/>
      <c r="AG113" s="32"/>
      <c r="AH113" s="29"/>
      <c r="AI113" s="28"/>
    </row>
    <row r="114" spans="31:35" x14ac:dyDescent="0.2">
      <c r="AE114" s="54"/>
      <c r="AF114" s="35"/>
      <c r="AG114" s="32"/>
      <c r="AH114" s="29"/>
      <c r="AI114" s="28"/>
    </row>
    <row r="115" spans="31:35" x14ac:dyDescent="0.2">
      <c r="AE115" s="54"/>
      <c r="AF115" s="35"/>
      <c r="AG115" s="32"/>
      <c r="AH115" s="29"/>
      <c r="AI115" s="28"/>
    </row>
    <row r="116" spans="31:35" x14ac:dyDescent="0.2">
      <c r="AE116" s="54"/>
      <c r="AF116" s="35"/>
      <c r="AG116" s="32"/>
      <c r="AH116" s="29"/>
      <c r="AI116" s="28"/>
    </row>
    <row r="117" spans="31:35" x14ac:dyDescent="0.2">
      <c r="AE117" s="54"/>
      <c r="AF117" s="35"/>
      <c r="AG117" s="32"/>
      <c r="AH117" s="29"/>
      <c r="AI117" s="28"/>
    </row>
    <row r="118" spans="31:35" x14ac:dyDescent="0.2">
      <c r="AE118" s="54"/>
      <c r="AF118" s="35"/>
      <c r="AG118" s="32"/>
      <c r="AH118" s="29"/>
      <c r="AI118" s="28"/>
    </row>
    <row r="119" spans="31:35" x14ac:dyDescent="0.2">
      <c r="AE119" s="54"/>
      <c r="AF119" s="35"/>
      <c r="AG119" s="32"/>
      <c r="AH119" s="29"/>
      <c r="AI119" s="28"/>
    </row>
    <row r="120" spans="31:35" x14ac:dyDescent="0.2">
      <c r="AE120" s="54"/>
      <c r="AF120" s="35"/>
      <c r="AG120" s="32"/>
      <c r="AH120" s="29"/>
      <c r="AI120" s="28"/>
    </row>
    <row r="121" spans="31:35" x14ac:dyDescent="0.2">
      <c r="AE121" s="54"/>
      <c r="AF121" s="35"/>
      <c r="AG121" s="32"/>
      <c r="AH121" s="29"/>
      <c r="AI121" s="28"/>
    </row>
    <row r="122" spans="31:35" x14ac:dyDescent="0.2">
      <c r="AE122" s="54"/>
      <c r="AF122" s="35"/>
      <c r="AG122" s="32"/>
      <c r="AH122" s="29"/>
      <c r="AI122" s="28"/>
    </row>
    <row r="123" spans="31:35" x14ac:dyDescent="0.2">
      <c r="AE123" s="54"/>
      <c r="AF123" s="35"/>
      <c r="AG123" s="32"/>
      <c r="AH123" s="29"/>
      <c r="AI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zoomScaleNormal="100" workbookViewId="0">
      <selection sqref="A1:Z1048576"/>
    </sheetView>
  </sheetViews>
  <sheetFormatPr defaultColWidth="9" defaultRowHeight="14.25" x14ac:dyDescent="0.2"/>
  <cols>
    <col min="1" max="1" width="39.125" style="283" bestFit="1" customWidth="1"/>
    <col min="2" max="2" width="31.875" style="267" bestFit="1" customWidth="1"/>
    <col min="3" max="3" width="31" style="267" bestFit="1" customWidth="1"/>
    <col min="4" max="4" width="22.75" style="267" bestFit="1" customWidth="1"/>
    <col min="5" max="5" width="22.5" style="283" bestFit="1" customWidth="1"/>
    <col min="6" max="6" width="17" style="283" bestFit="1" customWidth="1"/>
    <col min="7" max="7" width="14.625" style="271" bestFit="1" customWidth="1"/>
    <col min="8" max="8" width="16.625" style="271" bestFit="1" customWidth="1"/>
    <col min="9" max="9" width="18.875" style="271" bestFit="1" customWidth="1"/>
    <col min="10" max="10" width="18.125" style="271" bestFit="1" customWidth="1"/>
    <col min="11" max="11" width="20.125" style="283" bestFit="1" customWidth="1"/>
    <col min="12" max="12" width="26.5" style="283" bestFit="1" customWidth="1"/>
    <col min="13" max="13" width="26.625" style="283" bestFit="1" customWidth="1"/>
    <col min="14" max="14" width="17" style="283" bestFit="1" customWidth="1"/>
    <col min="15" max="15" width="26.125" style="268" bestFit="1" customWidth="1"/>
    <col min="16" max="16" width="42.875" style="268" bestFit="1" customWidth="1"/>
    <col min="17" max="17" width="43.625" style="268" bestFit="1" customWidth="1"/>
    <col min="18" max="18" width="27.75" style="268" bestFit="1" customWidth="1"/>
    <col min="19" max="19" width="53.125" style="268" bestFit="1" customWidth="1"/>
    <col min="20" max="20" width="14.625" style="268" bestFit="1" customWidth="1"/>
    <col min="21" max="21" width="19.125" style="269" bestFit="1" customWidth="1"/>
    <col min="22" max="22" width="25.5" style="269" bestFit="1" customWidth="1"/>
    <col min="23" max="23" width="23.875" style="269" bestFit="1" customWidth="1"/>
    <col min="24" max="24" width="41" style="269" bestFit="1" customWidth="1"/>
    <col min="25" max="25" width="29.625" style="269" bestFit="1" customWidth="1"/>
    <col min="26" max="26" width="31.875" style="269" bestFit="1" customWidth="1"/>
    <col min="27" max="27" width="34.25" style="283" bestFit="1" customWidth="1"/>
    <col min="28" max="16384" width="9" style="283"/>
  </cols>
  <sheetData>
    <row r="1" spans="1:26" x14ac:dyDescent="0.2">
      <c r="A1" s="283" t="s">
        <v>590</v>
      </c>
      <c r="B1" s="267" t="s">
        <v>1439</v>
      </c>
      <c r="C1" s="267" t="s">
        <v>1440</v>
      </c>
      <c r="D1" s="267" t="s">
        <v>1441</v>
      </c>
      <c r="E1" s="283" t="s">
        <v>1443</v>
      </c>
      <c r="F1" s="283" t="s">
        <v>1444</v>
      </c>
      <c r="G1" s="271" t="s">
        <v>1447</v>
      </c>
      <c r="H1" s="271" t="s">
        <v>1448</v>
      </c>
      <c r="I1" s="271" t="s">
        <v>1449</v>
      </c>
      <c r="J1" s="271" t="s">
        <v>1450</v>
      </c>
      <c r="K1" s="283" t="s">
        <v>1451</v>
      </c>
      <c r="L1" s="283" t="s">
        <v>1452</v>
      </c>
      <c r="M1" s="283" t="s">
        <v>1453</v>
      </c>
      <c r="N1" s="283" t="s">
        <v>1454</v>
      </c>
      <c r="O1" s="268" t="s">
        <v>1455</v>
      </c>
      <c r="P1" s="268" t="s">
        <v>1456</v>
      </c>
      <c r="Q1" s="268" t="s">
        <v>1457</v>
      </c>
      <c r="R1" s="268" t="s">
        <v>1458</v>
      </c>
      <c r="S1" s="268" t="s">
        <v>1459</v>
      </c>
      <c r="T1" s="268" t="s">
        <v>1460</v>
      </c>
      <c r="U1" s="269" t="s">
        <v>1461</v>
      </c>
      <c r="V1" s="269" t="s">
        <v>1462</v>
      </c>
      <c r="W1" s="269" t="s">
        <v>1463</v>
      </c>
      <c r="X1" s="269" t="s">
        <v>1464</v>
      </c>
      <c r="Y1" s="269" t="s">
        <v>1465</v>
      </c>
      <c r="Z1" s="269" t="s">
        <v>1468</v>
      </c>
    </row>
    <row r="2" spans="1:26" x14ac:dyDescent="0.2">
      <c r="A2" s="283" t="s">
        <v>591</v>
      </c>
      <c r="B2" s="267" t="s">
        <v>1469</v>
      </c>
      <c r="C2" s="267" t="s">
        <v>1470</v>
      </c>
      <c r="D2" s="267" t="s">
        <v>1471</v>
      </c>
      <c r="E2" s="283" t="s">
        <v>1473</v>
      </c>
      <c r="F2" s="283" t="s">
        <v>1474</v>
      </c>
      <c r="G2" s="271" t="s">
        <v>1477</v>
      </c>
      <c r="H2" s="271" t="s">
        <v>1478</v>
      </c>
      <c r="I2" s="271" t="s">
        <v>1479</v>
      </c>
      <c r="J2" s="271" t="s">
        <v>1480</v>
      </c>
      <c r="K2" s="283" t="s">
        <v>1481</v>
      </c>
      <c r="L2" s="283" t="s">
        <v>1482</v>
      </c>
      <c r="M2" s="283" t="s">
        <v>1483</v>
      </c>
      <c r="N2" s="283" t="s">
        <v>1484</v>
      </c>
      <c r="O2" s="268" t="s">
        <v>1485</v>
      </c>
      <c r="P2" s="268" t="s">
        <v>1486</v>
      </c>
      <c r="Q2" s="268" t="s">
        <v>1487</v>
      </c>
      <c r="R2" s="268" t="s">
        <v>1488</v>
      </c>
      <c r="S2" s="268" t="s">
        <v>1489</v>
      </c>
      <c r="T2" s="268" t="s">
        <v>1490</v>
      </c>
      <c r="U2" s="269" t="s">
        <v>1491</v>
      </c>
      <c r="V2" s="269" t="s">
        <v>1492</v>
      </c>
      <c r="W2" s="269" t="s">
        <v>1493</v>
      </c>
      <c r="X2" s="269" t="s">
        <v>1494</v>
      </c>
      <c r="Y2" s="269" t="s">
        <v>1495</v>
      </c>
      <c r="Z2" s="269" t="s">
        <v>1498</v>
      </c>
    </row>
    <row r="3" spans="1:26" x14ac:dyDescent="0.2">
      <c r="A3" s="283" t="s">
        <v>592</v>
      </c>
      <c r="B3" s="267">
        <v>81366834.840000004</v>
      </c>
      <c r="C3" s="267">
        <v>1076423.3</v>
      </c>
      <c r="D3" s="267">
        <v>12966129.26</v>
      </c>
      <c r="E3" s="283">
        <v>92224763.349999994</v>
      </c>
      <c r="F3" s="283">
        <v>25567866.07</v>
      </c>
      <c r="G3" s="271">
        <v>258708.7</v>
      </c>
      <c r="H3" s="271">
        <v>1583800.86</v>
      </c>
      <c r="I3" s="271">
        <v>506757</v>
      </c>
      <c r="J3" s="271">
        <v>823526.23</v>
      </c>
      <c r="K3" s="283">
        <v>0</v>
      </c>
      <c r="L3" s="283">
        <v>-3755435.57</v>
      </c>
      <c r="M3" s="283">
        <v>-42247381.109999999</v>
      </c>
      <c r="N3" s="283">
        <v>313072088.94999999</v>
      </c>
      <c r="O3" s="268">
        <v>1600.26</v>
      </c>
      <c r="P3" s="268">
        <v>111886420.79000001</v>
      </c>
      <c r="Q3" s="268">
        <v>2895005.5</v>
      </c>
      <c r="R3" s="268">
        <v>252377.48</v>
      </c>
      <c r="S3" s="268">
        <v>76916483.819999993</v>
      </c>
      <c r="T3" s="268">
        <v>2606399.5099999998</v>
      </c>
      <c r="U3" s="269">
        <v>119434221.08</v>
      </c>
      <c r="V3" s="269">
        <v>15340</v>
      </c>
      <c r="W3" s="269">
        <v>60715.6</v>
      </c>
      <c r="X3" s="269">
        <v>43368297.350000001</v>
      </c>
      <c r="Y3" s="269">
        <v>8636098.4800000004</v>
      </c>
      <c r="Z3" s="269">
        <v>50000.38</v>
      </c>
    </row>
    <row r="22" spans="1:25" x14ac:dyDescent="0.2">
      <c r="A22" s="283" t="s">
        <v>1650</v>
      </c>
      <c r="B22" s="267">
        <v>606879.6</v>
      </c>
      <c r="C22" s="267">
        <v>58832.93</v>
      </c>
      <c r="D22" s="267">
        <v>221289.01</v>
      </c>
      <c r="E22" s="283">
        <v>235191</v>
      </c>
      <c r="F22" s="283">
        <v>315029.5</v>
      </c>
      <c r="P22" s="268">
        <v>506452.9</v>
      </c>
      <c r="R22" s="268">
        <v>36.94</v>
      </c>
      <c r="S22" s="268">
        <v>606800</v>
      </c>
      <c r="U22" s="269">
        <v>699587</v>
      </c>
      <c r="X22" s="269">
        <v>310649.34999999998</v>
      </c>
      <c r="Y22" s="269">
        <v>53797.26</v>
      </c>
    </row>
    <row r="23" spans="1:25" x14ac:dyDescent="0.2">
      <c r="A23" s="283" t="s">
        <v>1651</v>
      </c>
      <c r="B23" s="267">
        <v>277789.15000000002</v>
      </c>
      <c r="D23" s="267">
        <v>102691.66</v>
      </c>
      <c r="E23" s="283">
        <v>182606.66</v>
      </c>
      <c r="F23" s="283">
        <v>165775.48000000001</v>
      </c>
      <c r="N23" s="283">
        <v>2340148.79</v>
      </c>
      <c r="P23" s="268">
        <v>537872.93999999994</v>
      </c>
      <c r="Q23" s="268">
        <v>35000</v>
      </c>
      <c r="S23" s="268">
        <v>386790</v>
      </c>
      <c r="U23" s="269">
        <v>532630</v>
      </c>
      <c r="X23" s="269">
        <v>180567.51</v>
      </c>
      <c r="Y23" s="269">
        <v>31997.22</v>
      </c>
    </row>
    <row r="24" spans="1:25" x14ac:dyDescent="0.2">
      <c r="A24" s="283" t="s">
        <v>1652</v>
      </c>
      <c r="B24" s="267">
        <v>592710.14</v>
      </c>
      <c r="C24" s="267">
        <v>71027.460000000006</v>
      </c>
      <c r="D24" s="267">
        <v>236657.34</v>
      </c>
      <c r="E24" s="283">
        <v>203433.78</v>
      </c>
      <c r="F24" s="283">
        <v>135366.64000000001</v>
      </c>
      <c r="N24" s="283">
        <v>2461151.44</v>
      </c>
      <c r="P24" s="268">
        <v>926626.05</v>
      </c>
      <c r="Q24" s="268">
        <v>100</v>
      </c>
      <c r="R24" s="268">
        <v>73.349999999999994</v>
      </c>
      <c r="S24" s="268">
        <v>843200</v>
      </c>
      <c r="U24" s="269">
        <v>1026352</v>
      </c>
      <c r="X24" s="269">
        <v>419398</v>
      </c>
      <c r="Y24" s="269">
        <v>27302.31</v>
      </c>
    </row>
    <row r="25" spans="1:25" x14ac:dyDescent="0.2">
      <c r="A25" s="283" t="s">
        <v>1653</v>
      </c>
      <c r="B25" s="267">
        <v>408990.41</v>
      </c>
      <c r="C25" s="267">
        <v>11364.83</v>
      </c>
      <c r="D25" s="267">
        <v>102169.69</v>
      </c>
      <c r="E25" s="283">
        <v>279822.77</v>
      </c>
      <c r="F25" s="283">
        <v>122632.1</v>
      </c>
      <c r="N25" s="283">
        <v>1609968.11</v>
      </c>
      <c r="P25" s="268">
        <v>456421.58</v>
      </c>
      <c r="Q25" s="268">
        <v>30000</v>
      </c>
      <c r="R25" s="268">
        <v>110.56</v>
      </c>
      <c r="S25" s="268">
        <v>464700</v>
      </c>
      <c r="U25" s="269">
        <v>536237</v>
      </c>
      <c r="X25" s="269">
        <v>143746.66</v>
      </c>
      <c r="Y25" s="269">
        <v>50244.160000000003</v>
      </c>
    </row>
    <row r="26" spans="1:25" x14ac:dyDescent="0.2">
      <c r="A26" s="283" t="s">
        <v>1654</v>
      </c>
      <c r="B26" s="267">
        <v>211738.69</v>
      </c>
      <c r="C26" s="267">
        <v>712</v>
      </c>
      <c r="D26" s="267">
        <v>112791.38</v>
      </c>
      <c r="E26" s="283">
        <v>228178.64</v>
      </c>
      <c r="F26" s="283">
        <v>88467.08</v>
      </c>
      <c r="N26" s="283">
        <v>1693812.25</v>
      </c>
      <c r="P26" s="268">
        <v>280585.07</v>
      </c>
      <c r="R26" s="268">
        <v>10.52</v>
      </c>
      <c r="S26" s="268">
        <v>361720</v>
      </c>
      <c r="U26" s="269">
        <v>428937</v>
      </c>
      <c r="X26" s="269">
        <v>109846.39</v>
      </c>
      <c r="Y26" s="269">
        <v>22493.84</v>
      </c>
    </row>
    <row r="27" spans="1:25" x14ac:dyDescent="0.2">
      <c r="A27" s="283" t="s">
        <v>1655</v>
      </c>
      <c r="B27" s="267">
        <v>635391.19999999995</v>
      </c>
      <c r="C27" s="267">
        <v>82165.509999999995</v>
      </c>
      <c r="D27" s="267">
        <v>108743.92</v>
      </c>
      <c r="E27" s="283">
        <v>258611.74</v>
      </c>
      <c r="F27" s="283">
        <v>211139.7</v>
      </c>
      <c r="J27" s="271">
        <v>0</v>
      </c>
      <c r="M27" s="283">
        <v>300</v>
      </c>
      <c r="N27" s="283">
        <v>1247745.83</v>
      </c>
      <c r="P27" s="268">
        <v>754621.3</v>
      </c>
      <c r="R27" s="268">
        <v>1968.12</v>
      </c>
      <c r="S27" s="268">
        <v>497720</v>
      </c>
      <c r="U27" s="269">
        <v>633166</v>
      </c>
      <c r="X27" s="269">
        <v>456583.64</v>
      </c>
      <c r="Y27" s="269">
        <v>45647.44</v>
      </c>
    </row>
    <row r="28" spans="1:25" x14ac:dyDescent="0.2">
      <c r="A28" s="283" t="s">
        <v>1656</v>
      </c>
      <c r="B28" s="267">
        <v>725243.44</v>
      </c>
      <c r="C28" s="267">
        <v>0</v>
      </c>
      <c r="D28" s="267">
        <v>121665.81</v>
      </c>
      <c r="E28" s="283">
        <v>326400.7</v>
      </c>
      <c r="F28" s="283">
        <v>175071.6</v>
      </c>
      <c r="J28" s="271">
        <v>0</v>
      </c>
      <c r="N28" s="283">
        <v>1804121.26</v>
      </c>
      <c r="P28" s="268">
        <v>432856.71</v>
      </c>
      <c r="S28" s="268">
        <v>225420</v>
      </c>
      <c r="U28" s="269">
        <v>349630</v>
      </c>
      <c r="X28" s="269">
        <v>209488.54</v>
      </c>
      <c r="Y28" s="269">
        <v>57273.87</v>
      </c>
    </row>
    <row r="29" spans="1:25" x14ac:dyDescent="0.2">
      <c r="A29" s="283" t="s">
        <v>1657</v>
      </c>
      <c r="B29" s="267">
        <v>719761.31</v>
      </c>
      <c r="C29" s="267">
        <v>27338.3</v>
      </c>
      <c r="D29" s="267">
        <v>129799.64</v>
      </c>
      <c r="E29" s="283">
        <v>361445.95</v>
      </c>
      <c r="F29" s="283">
        <v>219731.29</v>
      </c>
      <c r="J29" s="271">
        <v>70.3</v>
      </c>
      <c r="M29" s="283">
        <v>539.76</v>
      </c>
      <c r="N29" s="283">
        <v>1414760.08</v>
      </c>
      <c r="P29" s="268">
        <v>831289.56</v>
      </c>
      <c r="Q29" s="268">
        <v>28793.1</v>
      </c>
      <c r="R29" s="268">
        <v>85.21</v>
      </c>
      <c r="S29" s="268">
        <v>476370</v>
      </c>
      <c r="U29" s="269">
        <v>626490</v>
      </c>
      <c r="X29" s="269">
        <v>419769.69</v>
      </c>
      <c r="Y29" s="269">
        <v>71598.3</v>
      </c>
    </row>
    <row r="30" spans="1:25" x14ac:dyDescent="0.2">
      <c r="A30" s="283" t="s">
        <v>1658</v>
      </c>
      <c r="B30" s="267">
        <v>804179.94</v>
      </c>
      <c r="C30" s="267">
        <v>30925</v>
      </c>
      <c r="D30" s="267">
        <v>608084.05000000005</v>
      </c>
      <c r="E30" s="283">
        <v>182155.58</v>
      </c>
      <c r="F30" s="283">
        <v>174054.02</v>
      </c>
      <c r="J30" s="271">
        <v>0</v>
      </c>
      <c r="N30" s="283">
        <v>1595887.05</v>
      </c>
      <c r="P30" s="268">
        <v>1162046.07</v>
      </c>
      <c r="Q30" s="268">
        <v>29628.42</v>
      </c>
      <c r="R30" s="268">
        <v>2.23</v>
      </c>
      <c r="S30" s="268">
        <v>568980</v>
      </c>
      <c r="U30" s="269">
        <v>782590</v>
      </c>
      <c r="X30" s="269">
        <v>711809.18</v>
      </c>
      <c r="Y30" s="269">
        <v>32066.89</v>
      </c>
    </row>
    <row r="31" spans="1:25" x14ac:dyDescent="0.2">
      <c r="A31" s="283" t="s">
        <v>1659</v>
      </c>
      <c r="B31" s="267">
        <v>596112.52</v>
      </c>
      <c r="C31" s="267">
        <v>0</v>
      </c>
      <c r="D31" s="267">
        <v>264398.17</v>
      </c>
      <c r="E31" s="283">
        <v>109082.99</v>
      </c>
      <c r="F31" s="283">
        <v>175149.47</v>
      </c>
      <c r="J31" s="271">
        <v>7.2</v>
      </c>
      <c r="N31" s="283">
        <v>1789492.25</v>
      </c>
      <c r="P31" s="268">
        <v>523274.51</v>
      </c>
      <c r="Q31" s="268">
        <v>17482.21</v>
      </c>
      <c r="S31" s="268">
        <v>238470</v>
      </c>
      <c r="U31" s="269">
        <v>335360</v>
      </c>
      <c r="X31" s="269">
        <v>345340.08</v>
      </c>
      <c r="Y31" s="269">
        <v>30925.89</v>
      </c>
    </row>
    <row r="32" spans="1:25" x14ac:dyDescent="0.2">
      <c r="A32" s="283" t="s">
        <v>1660</v>
      </c>
      <c r="B32" s="267">
        <v>576286.36</v>
      </c>
      <c r="C32" s="267">
        <v>3760</v>
      </c>
      <c r="D32" s="267">
        <v>116930.36</v>
      </c>
      <c r="E32" s="283">
        <v>214916.55</v>
      </c>
      <c r="F32" s="283">
        <v>410909.89</v>
      </c>
      <c r="N32" s="283">
        <v>3102228.3</v>
      </c>
      <c r="P32" s="268">
        <v>551386.05000000005</v>
      </c>
      <c r="Q32" s="268">
        <v>57238.81</v>
      </c>
      <c r="R32" s="268">
        <v>195.87</v>
      </c>
      <c r="S32" s="268">
        <v>501840</v>
      </c>
      <c r="U32" s="269">
        <v>608939</v>
      </c>
      <c r="X32" s="269">
        <v>223444.29</v>
      </c>
      <c r="Y32" s="269">
        <v>101618.91</v>
      </c>
    </row>
    <row r="33" spans="1:25" x14ac:dyDescent="0.2">
      <c r="A33" s="283" t="s">
        <v>1661</v>
      </c>
      <c r="B33" s="267">
        <v>917576.56</v>
      </c>
      <c r="C33" s="267">
        <v>36782.050000000003</v>
      </c>
      <c r="D33" s="267">
        <v>114221.49</v>
      </c>
      <c r="E33" s="283">
        <v>294088.69</v>
      </c>
      <c r="F33" s="283">
        <v>167172.26999999999</v>
      </c>
      <c r="N33" s="283">
        <v>1484748</v>
      </c>
      <c r="P33" s="268">
        <v>834547.41</v>
      </c>
      <c r="Q33" s="268">
        <v>85384.33</v>
      </c>
      <c r="R33" s="268">
        <v>1593.62</v>
      </c>
      <c r="S33" s="268">
        <v>242550</v>
      </c>
      <c r="U33" s="269">
        <v>348144</v>
      </c>
      <c r="X33" s="269">
        <v>261503.22</v>
      </c>
      <c r="Y33" s="269">
        <v>60570.12</v>
      </c>
    </row>
    <row r="34" spans="1:25" x14ac:dyDescent="0.2">
      <c r="A34" s="283" t="s">
        <v>1662</v>
      </c>
      <c r="B34" s="267">
        <v>842348.49</v>
      </c>
      <c r="C34" s="267">
        <v>12605.61</v>
      </c>
      <c r="D34" s="267">
        <v>105017.47</v>
      </c>
      <c r="E34" s="283">
        <v>91116.94</v>
      </c>
      <c r="F34" s="283">
        <v>206312.93</v>
      </c>
      <c r="J34" s="271">
        <v>0</v>
      </c>
      <c r="N34" s="283">
        <v>1924840.79</v>
      </c>
      <c r="P34" s="268">
        <v>659027.91</v>
      </c>
      <c r="R34" s="268">
        <v>260.56</v>
      </c>
      <c r="S34" s="268">
        <v>297420</v>
      </c>
      <c r="U34" s="269">
        <v>379071</v>
      </c>
      <c r="X34" s="269">
        <v>305427.84000000003</v>
      </c>
      <c r="Y34" s="269">
        <v>51926.080000000002</v>
      </c>
    </row>
    <row r="35" spans="1:25" x14ac:dyDescent="0.2">
      <c r="A35" s="283" t="s">
        <v>1663</v>
      </c>
      <c r="B35" s="267">
        <v>1446108.35</v>
      </c>
      <c r="C35" s="267">
        <v>48931</v>
      </c>
      <c r="D35" s="267">
        <v>167960.41</v>
      </c>
      <c r="E35" s="283">
        <v>217764.34</v>
      </c>
      <c r="F35" s="283">
        <v>125402.47</v>
      </c>
      <c r="N35" s="283">
        <v>1101601.1100000001</v>
      </c>
      <c r="P35" s="268">
        <v>856553.78</v>
      </c>
      <c r="Q35" s="268">
        <v>21786.45</v>
      </c>
      <c r="S35" s="268">
        <v>511650</v>
      </c>
      <c r="U35" s="269">
        <v>661818</v>
      </c>
      <c r="X35" s="269">
        <v>276107.53999999998</v>
      </c>
      <c r="Y35" s="269">
        <v>27913.3</v>
      </c>
    </row>
    <row r="36" spans="1:25" x14ac:dyDescent="0.2">
      <c r="A36" s="283" t="s">
        <v>1664</v>
      </c>
      <c r="B36" s="267">
        <v>430761.93</v>
      </c>
      <c r="C36" s="267">
        <v>39279.42</v>
      </c>
      <c r="D36" s="267">
        <v>136382.78</v>
      </c>
      <c r="E36" s="283">
        <v>1397379.41</v>
      </c>
      <c r="F36" s="283">
        <v>110380.94</v>
      </c>
      <c r="J36" s="271">
        <v>590.97</v>
      </c>
      <c r="N36" s="283">
        <v>528949.56000000006</v>
      </c>
      <c r="P36" s="268">
        <v>564969</v>
      </c>
      <c r="Q36" s="268">
        <v>74644.27</v>
      </c>
      <c r="S36" s="268">
        <v>294510</v>
      </c>
      <c r="U36" s="269">
        <v>407363</v>
      </c>
      <c r="X36" s="269">
        <v>294716.15000000002</v>
      </c>
      <c r="Y36" s="269">
        <v>51756.68</v>
      </c>
    </row>
    <row r="37" spans="1:25" x14ac:dyDescent="0.2">
      <c r="A37" s="283" t="s">
        <v>1665</v>
      </c>
      <c r="B37" s="267">
        <v>596986.91</v>
      </c>
      <c r="C37" s="267">
        <v>11230</v>
      </c>
      <c r="D37" s="267">
        <v>128527.16</v>
      </c>
      <c r="E37" s="283">
        <v>422521.21</v>
      </c>
      <c r="F37" s="283">
        <v>50923.02</v>
      </c>
      <c r="J37" s="271">
        <v>37.130000000000003</v>
      </c>
      <c r="M37" s="283">
        <v>99448.88</v>
      </c>
      <c r="N37" s="283">
        <v>1603684.39</v>
      </c>
      <c r="P37" s="268">
        <v>623944.11</v>
      </c>
      <c r="Q37" s="268">
        <v>12400</v>
      </c>
      <c r="R37" s="268">
        <v>158.82</v>
      </c>
      <c r="S37" s="268">
        <v>526470</v>
      </c>
      <c r="U37" s="269">
        <v>622136</v>
      </c>
      <c r="X37" s="269">
        <v>177526.38</v>
      </c>
      <c r="Y37" s="269">
        <v>22484.959999999999</v>
      </c>
    </row>
    <row r="38" spans="1:25" x14ac:dyDescent="0.2">
      <c r="A38" s="283" t="s">
        <v>1666</v>
      </c>
      <c r="B38" s="267">
        <v>585722.86</v>
      </c>
      <c r="C38" s="267">
        <v>14755.23</v>
      </c>
      <c r="D38" s="267">
        <v>71292.7</v>
      </c>
      <c r="E38" s="283">
        <v>120247.21</v>
      </c>
      <c r="F38" s="283">
        <v>76530.899999999994</v>
      </c>
      <c r="N38" s="283">
        <v>1498620.76</v>
      </c>
      <c r="P38" s="268">
        <v>571324.46</v>
      </c>
      <c r="Q38" s="268">
        <v>39481.870000000003</v>
      </c>
      <c r="R38" s="268">
        <v>43.58</v>
      </c>
      <c r="S38" s="268">
        <v>246270</v>
      </c>
      <c r="U38" s="269">
        <v>309896</v>
      </c>
      <c r="X38" s="269">
        <v>119885.9</v>
      </c>
      <c r="Y38" s="269">
        <v>36651.54</v>
      </c>
    </row>
    <row r="39" spans="1:25" x14ac:dyDescent="0.2">
      <c r="A39" s="283" t="s">
        <v>1667</v>
      </c>
      <c r="B39" s="267">
        <v>344990.18</v>
      </c>
      <c r="C39" s="267">
        <v>24366.58</v>
      </c>
      <c r="D39" s="267">
        <v>20389.849999999999</v>
      </c>
      <c r="E39" s="283">
        <v>1294090.27</v>
      </c>
      <c r="F39" s="283">
        <v>189957.1</v>
      </c>
      <c r="N39" s="283">
        <v>2339595.1</v>
      </c>
      <c r="P39" s="268">
        <v>689965.11</v>
      </c>
      <c r="Q39" s="268">
        <v>24222.81</v>
      </c>
      <c r="R39" s="268">
        <v>146.53</v>
      </c>
      <c r="S39" s="268">
        <v>283480</v>
      </c>
      <c r="U39" s="269">
        <v>453000</v>
      </c>
      <c r="X39" s="269">
        <v>229493.52</v>
      </c>
      <c r="Y39" s="269">
        <v>90282</v>
      </c>
    </row>
    <row r="40" spans="1:25" x14ac:dyDescent="0.2">
      <c r="A40" s="283" t="s">
        <v>1668</v>
      </c>
      <c r="B40" s="267">
        <v>623421.28</v>
      </c>
      <c r="C40" s="267">
        <v>9883.24</v>
      </c>
      <c r="D40" s="267">
        <v>121409.94</v>
      </c>
      <c r="E40" s="283">
        <v>218363.12</v>
      </c>
      <c r="F40" s="283">
        <v>93412.03</v>
      </c>
      <c r="J40" s="271">
        <v>0</v>
      </c>
      <c r="N40" s="283">
        <v>1457071.21</v>
      </c>
      <c r="P40" s="268">
        <v>504373.93</v>
      </c>
      <c r="Q40" s="268">
        <v>87657.93</v>
      </c>
      <c r="R40" s="268">
        <v>244.69</v>
      </c>
      <c r="S40" s="268">
        <v>102900</v>
      </c>
      <c r="U40" s="269">
        <v>232506</v>
      </c>
      <c r="X40" s="269">
        <v>172133.81</v>
      </c>
      <c r="Y40" s="269">
        <v>24964.14</v>
      </c>
    </row>
    <row r="41" spans="1:25" x14ac:dyDescent="0.2">
      <c r="A41" s="283" t="s">
        <v>1669</v>
      </c>
      <c r="B41" s="267">
        <v>776734.4</v>
      </c>
      <c r="C41" s="267">
        <v>10440.68</v>
      </c>
      <c r="D41" s="267">
        <v>103685.89</v>
      </c>
      <c r="E41" s="283">
        <v>341795.48</v>
      </c>
      <c r="F41" s="283">
        <v>391390.7</v>
      </c>
      <c r="N41" s="283">
        <v>1798384.44</v>
      </c>
      <c r="P41" s="268">
        <v>457388.76</v>
      </c>
      <c r="Q41" s="268">
        <v>256200</v>
      </c>
      <c r="R41" s="268">
        <v>19.260000000000002</v>
      </c>
      <c r="S41" s="268">
        <v>238500</v>
      </c>
      <c r="U41" s="269">
        <v>314756</v>
      </c>
      <c r="X41" s="269">
        <v>221784.18</v>
      </c>
      <c r="Y41" s="269">
        <v>83274.69</v>
      </c>
    </row>
    <row r="42" spans="1:25" x14ac:dyDescent="0.2">
      <c r="A42" s="283" t="s">
        <v>1670</v>
      </c>
      <c r="B42" s="267">
        <v>609179.86</v>
      </c>
      <c r="C42" s="267">
        <v>0</v>
      </c>
      <c r="D42" s="267">
        <v>117578.23</v>
      </c>
      <c r="E42" s="283">
        <v>302374.48</v>
      </c>
      <c r="F42" s="283">
        <v>197326.01</v>
      </c>
      <c r="J42" s="271">
        <v>561.22</v>
      </c>
      <c r="N42" s="283">
        <v>1262156.06</v>
      </c>
      <c r="P42" s="268">
        <v>802472.26</v>
      </c>
      <c r="Q42" s="268">
        <v>65884.820000000007</v>
      </c>
      <c r="R42" s="268">
        <v>151.97</v>
      </c>
      <c r="S42" s="268">
        <v>344010</v>
      </c>
      <c r="U42" s="269">
        <v>482156</v>
      </c>
      <c r="X42" s="269">
        <v>346121.48</v>
      </c>
      <c r="Y42" s="269">
        <v>61151.91</v>
      </c>
    </row>
    <row r="43" spans="1:25" x14ac:dyDescent="0.2">
      <c r="A43" s="283" t="s">
        <v>1671</v>
      </c>
      <c r="B43" s="267">
        <v>566400.43000000005</v>
      </c>
      <c r="C43" s="267">
        <v>3315</v>
      </c>
      <c r="D43" s="267">
        <v>233361.32</v>
      </c>
      <c r="E43" s="283">
        <v>508898.46</v>
      </c>
      <c r="F43" s="283">
        <v>86573.35</v>
      </c>
      <c r="N43" s="283">
        <v>1683339.65</v>
      </c>
      <c r="P43" s="268">
        <v>549774.31999999995</v>
      </c>
      <c r="Q43" s="268">
        <v>246785.48</v>
      </c>
      <c r="R43" s="268">
        <v>40.01</v>
      </c>
      <c r="S43" s="268">
        <v>94980</v>
      </c>
      <c r="U43" s="269">
        <v>221873</v>
      </c>
      <c r="X43" s="269">
        <v>196295.95</v>
      </c>
      <c r="Y43" s="269">
        <v>46163.13</v>
      </c>
    </row>
    <row r="44" spans="1:25" x14ac:dyDescent="0.2">
      <c r="A44" s="283" t="s">
        <v>1803</v>
      </c>
      <c r="B44" s="267">
        <v>826599.01</v>
      </c>
      <c r="C44" s="267">
        <v>16950</v>
      </c>
      <c r="D44" s="267">
        <v>134656.06</v>
      </c>
      <c r="E44" s="283">
        <v>319178.65000000002</v>
      </c>
      <c r="F44" s="283">
        <v>64148.75</v>
      </c>
      <c r="N44" s="283">
        <v>2224890.19</v>
      </c>
      <c r="P44" s="268">
        <v>495749.07</v>
      </c>
      <c r="S44" s="268">
        <v>277800</v>
      </c>
      <c r="U44" s="269">
        <v>351600</v>
      </c>
      <c r="X44" s="269">
        <v>234771.72</v>
      </c>
      <c r="Y44" s="269">
        <v>47345.16</v>
      </c>
    </row>
    <row r="45" spans="1:25" x14ac:dyDescent="0.2">
      <c r="A45" s="283" t="s">
        <v>1817</v>
      </c>
      <c r="B45" s="267">
        <v>460965.76</v>
      </c>
      <c r="C45" s="267">
        <v>35000</v>
      </c>
      <c r="D45" s="267">
        <v>84781.9</v>
      </c>
      <c r="E45" s="283">
        <v>1878071.24</v>
      </c>
      <c r="F45" s="283">
        <v>540936</v>
      </c>
      <c r="J45" s="271">
        <v>10000</v>
      </c>
      <c r="P45" s="268">
        <v>658167.30000000005</v>
      </c>
      <c r="R45" s="268">
        <v>17.989999999999998</v>
      </c>
      <c r="S45" s="268">
        <v>347670</v>
      </c>
      <c r="U45" s="269">
        <v>417395</v>
      </c>
      <c r="X45" s="269">
        <v>241614.43</v>
      </c>
      <c r="Y45" s="269">
        <v>180326.61</v>
      </c>
    </row>
    <row r="46" spans="1:25" x14ac:dyDescent="0.2">
      <c r="A46" s="283" t="s">
        <v>1672</v>
      </c>
      <c r="B46" s="267">
        <v>727303.71</v>
      </c>
      <c r="C46" s="267">
        <v>0</v>
      </c>
      <c r="D46" s="267">
        <v>99628.84</v>
      </c>
      <c r="E46" s="283">
        <v>1298479.02</v>
      </c>
      <c r="F46" s="283">
        <v>130523.42</v>
      </c>
      <c r="J46" s="271">
        <v>184.69</v>
      </c>
      <c r="M46" s="283">
        <v>-88236.71</v>
      </c>
      <c r="N46" s="283">
        <v>721555.06</v>
      </c>
      <c r="P46" s="268">
        <v>763251.85</v>
      </c>
      <c r="S46" s="268">
        <v>484127.3</v>
      </c>
      <c r="T46" s="268">
        <v>213016</v>
      </c>
      <c r="U46" s="269">
        <v>804784.3</v>
      </c>
      <c r="X46" s="269">
        <v>221741.05</v>
      </c>
      <c r="Y46" s="269">
        <v>94257.48</v>
      </c>
    </row>
    <row r="47" spans="1:25" x14ac:dyDescent="0.2">
      <c r="A47" s="283" t="s">
        <v>1673</v>
      </c>
      <c r="B47" s="267">
        <v>733369.5</v>
      </c>
      <c r="C47" s="267">
        <v>0</v>
      </c>
      <c r="D47" s="267">
        <v>50485.36</v>
      </c>
      <c r="E47" s="283">
        <v>56042.76</v>
      </c>
      <c r="F47" s="283">
        <v>668296.37</v>
      </c>
      <c r="J47" s="271">
        <v>280.36</v>
      </c>
      <c r="M47" s="283">
        <v>-40937.599999999999</v>
      </c>
      <c r="N47" s="283">
        <v>1541680.81</v>
      </c>
      <c r="P47" s="268">
        <v>985762.05</v>
      </c>
      <c r="R47" s="268">
        <v>523.48</v>
      </c>
      <c r="S47" s="268">
        <v>673974</v>
      </c>
      <c r="T47" s="268">
        <v>247742</v>
      </c>
      <c r="U47" s="269">
        <v>1057494.5</v>
      </c>
      <c r="X47" s="269">
        <v>281772.14</v>
      </c>
      <c r="Y47" s="269">
        <v>98862.63</v>
      </c>
    </row>
    <row r="48" spans="1:25" x14ac:dyDescent="0.2">
      <c r="A48" s="283" t="s">
        <v>1674</v>
      </c>
      <c r="B48" s="267">
        <v>533286.9</v>
      </c>
      <c r="C48" s="267">
        <v>0</v>
      </c>
      <c r="D48" s="267">
        <v>29396.46</v>
      </c>
      <c r="E48" s="283">
        <v>1436242.24</v>
      </c>
      <c r="F48" s="283">
        <v>458989.37</v>
      </c>
      <c r="J48" s="271">
        <v>28.26</v>
      </c>
      <c r="M48" s="283">
        <v>-118467.42</v>
      </c>
      <c r="N48" s="283">
        <v>3101072.39</v>
      </c>
      <c r="P48" s="268">
        <v>647783.19999999995</v>
      </c>
      <c r="S48" s="268">
        <v>1016050</v>
      </c>
      <c r="T48" s="268">
        <v>135264</v>
      </c>
      <c r="U48" s="269">
        <v>1279370</v>
      </c>
      <c r="X48" s="269">
        <v>182721.67</v>
      </c>
      <c r="Y48" s="269">
        <v>98473.97</v>
      </c>
    </row>
    <row r="49" spans="1:25" x14ac:dyDescent="0.2">
      <c r="A49" s="283" t="s">
        <v>1675</v>
      </c>
      <c r="B49" s="267">
        <v>246612.75</v>
      </c>
      <c r="C49" s="267">
        <v>0</v>
      </c>
      <c r="D49" s="267">
        <v>54722.18</v>
      </c>
      <c r="E49" s="283">
        <v>1878363.76</v>
      </c>
      <c r="F49" s="283">
        <v>111267.74</v>
      </c>
      <c r="J49" s="271">
        <v>58.53</v>
      </c>
      <c r="M49" s="283">
        <v>-60311.14</v>
      </c>
      <c r="N49" s="283">
        <v>2713140.37</v>
      </c>
      <c r="P49" s="268">
        <v>594838.05000000005</v>
      </c>
      <c r="R49" s="268">
        <v>340.05</v>
      </c>
      <c r="S49" s="268">
        <v>465743.5</v>
      </c>
      <c r="T49" s="268">
        <v>101136</v>
      </c>
      <c r="U49" s="269">
        <v>686119.5</v>
      </c>
      <c r="X49" s="269">
        <v>186302.44</v>
      </c>
      <c r="Y49" s="269">
        <v>74708.759999999995</v>
      </c>
    </row>
    <row r="50" spans="1:25" x14ac:dyDescent="0.2">
      <c r="A50" s="283" t="s">
        <v>1676</v>
      </c>
      <c r="B50" s="267">
        <v>661289.62</v>
      </c>
      <c r="C50" s="267">
        <v>0</v>
      </c>
      <c r="D50" s="267">
        <v>61625.17</v>
      </c>
      <c r="E50" s="283">
        <v>129199.99</v>
      </c>
      <c r="F50" s="283">
        <v>242021.38</v>
      </c>
      <c r="H50" s="271">
        <v>37772.5</v>
      </c>
      <c r="J50" s="271">
        <v>71.53</v>
      </c>
      <c r="M50" s="283">
        <v>-124045.97</v>
      </c>
      <c r="N50" s="283">
        <v>2152655.08</v>
      </c>
      <c r="P50" s="268">
        <v>1023751.4</v>
      </c>
      <c r="R50" s="268">
        <v>54.05</v>
      </c>
      <c r="S50" s="268">
        <v>461393.1</v>
      </c>
      <c r="T50" s="268">
        <v>199112</v>
      </c>
      <c r="U50" s="269">
        <v>923453.1</v>
      </c>
      <c r="X50" s="269">
        <v>234043.02</v>
      </c>
      <c r="Y50" s="269">
        <v>58537.56</v>
      </c>
    </row>
    <row r="51" spans="1:25" x14ac:dyDescent="0.2">
      <c r="A51" s="283" t="s">
        <v>1804</v>
      </c>
      <c r="B51" s="267">
        <v>460552.85</v>
      </c>
      <c r="C51" s="267">
        <v>0</v>
      </c>
      <c r="D51" s="267">
        <v>43611.71</v>
      </c>
      <c r="E51" s="283">
        <v>360924.08</v>
      </c>
      <c r="F51" s="283">
        <v>138493.79999999999</v>
      </c>
      <c r="J51" s="271">
        <v>78.97</v>
      </c>
      <c r="M51" s="283">
        <v>-68874.009999999995</v>
      </c>
      <c r="N51" s="283">
        <v>2872107.81</v>
      </c>
      <c r="P51" s="268">
        <v>681783.57</v>
      </c>
      <c r="R51" s="268">
        <v>91.13</v>
      </c>
      <c r="S51" s="268">
        <v>302708</v>
      </c>
      <c r="T51" s="268">
        <v>125200</v>
      </c>
      <c r="U51" s="269">
        <v>594028</v>
      </c>
      <c r="X51" s="269">
        <v>152806.62</v>
      </c>
      <c r="Y51" s="269">
        <v>98175.75</v>
      </c>
    </row>
    <row r="52" spans="1:25" x14ac:dyDescent="0.2">
      <c r="A52" s="283" t="s">
        <v>1677</v>
      </c>
      <c r="B52" s="267">
        <v>326374.56</v>
      </c>
      <c r="C52" s="267">
        <v>0</v>
      </c>
      <c r="D52" s="267">
        <v>28251.9</v>
      </c>
      <c r="E52" s="283">
        <v>417070.68</v>
      </c>
      <c r="F52" s="283">
        <v>107313.24</v>
      </c>
      <c r="N52" s="283">
        <v>2033236.3</v>
      </c>
      <c r="P52" s="268">
        <v>909909.72</v>
      </c>
      <c r="S52" s="268">
        <v>286360</v>
      </c>
      <c r="U52" s="269">
        <v>762491</v>
      </c>
      <c r="X52" s="269">
        <v>228802.17</v>
      </c>
      <c r="Y52" s="269">
        <v>35297.919999999998</v>
      </c>
    </row>
    <row r="53" spans="1:25" x14ac:dyDescent="0.2">
      <c r="A53" s="283" t="s">
        <v>1678</v>
      </c>
      <c r="B53" s="267">
        <v>527290.91</v>
      </c>
      <c r="C53" s="267">
        <v>0</v>
      </c>
      <c r="D53" s="267">
        <v>61807.3</v>
      </c>
      <c r="E53" s="283">
        <v>2033528.5</v>
      </c>
      <c r="F53" s="283">
        <v>520164.77</v>
      </c>
      <c r="N53" s="283">
        <v>575288.56999999995</v>
      </c>
      <c r="P53" s="268">
        <v>918205.2</v>
      </c>
      <c r="S53" s="268">
        <v>234200</v>
      </c>
      <c r="U53" s="269">
        <v>679423</v>
      </c>
      <c r="X53" s="269">
        <v>380477.79</v>
      </c>
      <c r="Y53" s="269">
        <v>105437.24</v>
      </c>
    </row>
    <row r="54" spans="1:25" x14ac:dyDescent="0.2">
      <c r="A54" s="283" t="s">
        <v>1679</v>
      </c>
      <c r="B54" s="267">
        <v>985683.54</v>
      </c>
      <c r="C54" s="267">
        <v>0</v>
      </c>
      <c r="D54" s="267">
        <v>20865.11</v>
      </c>
      <c r="E54" s="283">
        <v>2423557.65</v>
      </c>
      <c r="F54" s="283">
        <v>149282.79999999999</v>
      </c>
      <c r="N54" s="283">
        <v>1317062.58</v>
      </c>
      <c r="P54" s="268">
        <v>697609.17</v>
      </c>
      <c r="S54" s="268">
        <v>427280</v>
      </c>
      <c r="U54" s="269">
        <v>744930</v>
      </c>
      <c r="X54" s="269">
        <v>99448.39</v>
      </c>
      <c r="Y54" s="269">
        <v>65974.960000000006</v>
      </c>
    </row>
    <row r="55" spans="1:25" x14ac:dyDescent="0.2">
      <c r="A55" s="283" t="s">
        <v>1680</v>
      </c>
      <c r="B55" s="267">
        <v>307889.68</v>
      </c>
      <c r="C55" s="267">
        <v>0</v>
      </c>
      <c r="D55" s="267">
        <v>35392.69</v>
      </c>
      <c r="E55" s="283">
        <v>73180.36</v>
      </c>
      <c r="F55" s="283">
        <v>218283.22</v>
      </c>
      <c r="N55" s="283">
        <v>2202516.2599999998</v>
      </c>
      <c r="P55" s="268">
        <v>791438.78</v>
      </c>
      <c r="S55" s="268">
        <v>225520</v>
      </c>
      <c r="U55" s="269">
        <v>594216</v>
      </c>
      <c r="X55" s="269">
        <v>226838.87</v>
      </c>
      <c r="Y55" s="269">
        <v>94309.68</v>
      </c>
    </row>
    <row r="56" spans="1:25" x14ac:dyDescent="0.2">
      <c r="A56" s="283" t="s">
        <v>1805</v>
      </c>
      <c r="B56" s="267">
        <v>815709.32</v>
      </c>
      <c r="D56" s="267">
        <v>29220</v>
      </c>
      <c r="E56" s="283">
        <v>327369.68</v>
      </c>
      <c r="F56" s="283">
        <v>122959.16</v>
      </c>
      <c r="N56" s="283">
        <v>2224684.62</v>
      </c>
      <c r="P56" s="268">
        <v>822079.01</v>
      </c>
      <c r="S56" s="268">
        <v>143960</v>
      </c>
      <c r="U56" s="269">
        <v>529840</v>
      </c>
      <c r="X56" s="269">
        <v>223440.4</v>
      </c>
      <c r="Y56" s="269">
        <v>64669.16</v>
      </c>
    </row>
    <row r="57" spans="1:25" x14ac:dyDescent="0.2">
      <c r="A57" s="283" t="s">
        <v>1681</v>
      </c>
      <c r="B57" s="267">
        <v>534314.61</v>
      </c>
      <c r="C57" s="267">
        <v>10040</v>
      </c>
      <c r="D57" s="267">
        <v>41247.93</v>
      </c>
      <c r="E57" s="283">
        <v>3812</v>
      </c>
      <c r="F57" s="283">
        <v>189229.71</v>
      </c>
      <c r="J57" s="271">
        <v>333.8</v>
      </c>
      <c r="L57" s="283">
        <v>-881517.69</v>
      </c>
      <c r="N57" s="283">
        <v>1546692.27</v>
      </c>
      <c r="P57" s="268">
        <v>647132.6</v>
      </c>
      <c r="S57" s="268">
        <v>559900</v>
      </c>
      <c r="T57" s="268">
        <v>39200</v>
      </c>
      <c r="U57" s="269">
        <v>955360</v>
      </c>
      <c r="X57" s="269">
        <v>125254.45</v>
      </c>
      <c r="Y57" s="269">
        <v>45028.28</v>
      </c>
    </row>
    <row r="58" spans="1:25" x14ac:dyDescent="0.2">
      <c r="A58" s="283" t="s">
        <v>1682</v>
      </c>
      <c r="B58" s="267">
        <v>809154.78</v>
      </c>
      <c r="D58" s="267">
        <v>36634</v>
      </c>
      <c r="E58" s="283">
        <v>1389428.05</v>
      </c>
      <c r="F58" s="283">
        <v>363819.78</v>
      </c>
      <c r="G58" s="271">
        <v>1408.23</v>
      </c>
      <c r="H58" s="271">
        <v>17400</v>
      </c>
      <c r="I58" s="271">
        <v>163900</v>
      </c>
      <c r="J58" s="271">
        <v>45.14</v>
      </c>
      <c r="L58" s="283">
        <v>1636221.74</v>
      </c>
      <c r="M58" s="283">
        <v>89922.7</v>
      </c>
      <c r="N58" s="283">
        <v>305399.93</v>
      </c>
      <c r="P58" s="268">
        <v>1149247.1000000001</v>
      </c>
      <c r="R58" s="268">
        <v>8.7200000000000006</v>
      </c>
      <c r="S58" s="268">
        <v>507760</v>
      </c>
      <c r="U58" s="269">
        <v>977350</v>
      </c>
      <c r="X58" s="269">
        <v>246427.67</v>
      </c>
      <c r="Y58" s="269">
        <v>24353.279999999999</v>
      </c>
    </row>
    <row r="59" spans="1:25" x14ac:dyDescent="0.2">
      <c r="A59" s="283" t="s">
        <v>1683</v>
      </c>
      <c r="B59" s="267">
        <v>653298.79</v>
      </c>
      <c r="C59" s="267">
        <v>6840</v>
      </c>
      <c r="D59" s="267">
        <v>93770.4</v>
      </c>
      <c r="E59" s="283">
        <v>184769.88</v>
      </c>
      <c r="F59" s="283">
        <v>300261.26</v>
      </c>
      <c r="J59" s="271">
        <v>51.86</v>
      </c>
      <c r="L59" s="283">
        <v>-517528.59</v>
      </c>
      <c r="M59" s="283">
        <v>88840.14</v>
      </c>
      <c r="N59" s="283">
        <v>1630025.76</v>
      </c>
      <c r="P59" s="268">
        <v>556343.23</v>
      </c>
      <c r="R59" s="268">
        <v>1</v>
      </c>
      <c r="S59" s="268">
        <v>424880</v>
      </c>
      <c r="T59" s="268">
        <v>34400</v>
      </c>
      <c r="U59" s="269">
        <v>698882</v>
      </c>
      <c r="X59" s="269">
        <v>169567.99</v>
      </c>
      <c r="Y59" s="269">
        <v>85206.080000000002</v>
      </c>
    </row>
    <row r="60" spans="1:25" x14ac:dyDescent="0.2">
      <c r="A60" s="283" t="s">
        <v>1684</v>
      </c>
      <c r="B60" s="267">
        <v>280770.39</v>
      </c>
      <c r="C60" s="267">
        <v>51288.26</v>
      </c>
      <c r="D60" s="267">
        <v>59826.89</v>
      </c>
      <c r="E60" s="283">
        <v>572532.93999999994</v>
      </c>
      <c r="F60" s="283">
        <v>481238.18</v>
      </c>
      <c r="L60" s="283">
        <v>-1188221.6599999999</v>
      </c>
      <c r="M60" s="283">
        <v>46459.29</v>
      </c>
      <c r="N60" s="283">
        <v>2454167.9500000002</v>
      </c>
      <c r="P60" s="268">
        <v>534082.85</v>
      </c>
      <c r="Q60" s="268">
        <v>40000</v>
      </c>
      <c r="S60" s="268">
        <v>456780</v>
      </c>
      <c r="T60" s="268">
        <v>47400</v>
      </c>
      <c r="U60" s="269">
        <v>747320</v>
      </c>
      <c r="X60" s="269">
        <v>142156.93</v>
      </c>
      <c r="Y60" s="269">
        <v>43982.84</v>
      </c>
    </row>
    <row r="61" spans="1:25" x14ac:dyDescent="0.2">
      <c r="A61" s="283" t="s">
        <v>1685</v>
      </c>
      <c r="B61" s="267">
        <v>168116.52</v>
      </c>
      <c r="C61" s="267">
        <v>34281.82</v>
      </c>
      <c r="D61" s="267">
        <v>62212.29</v>
      </c>
      <c r="E61" s="283">
        <v>773856.52</v>
      </c>
      <c r="F61" s="283">
        <v>257322.63</v>
      </c>
      <c r="G61" s="271">
        <v>7500</v>
      </c>
      <c r="J61" s="271">
        <v>1199.8399999999999</v>
      </c>
      <c r="L61" s="283">
        <v>-214357.81</v>
      </c>
      <c r="M61" s="283">
        <v>3448</v>
      </c>
      <c r="N61" s="283">
        <v>1419953.5</v>
      </c>
      <c r="P61" s="268">
        <v>462152.18</v>
      </c>
      <c r="S61" s="268">
        <v>346860</v>
      </c>
      <c r="T61" s="268">
        <v>28400</v>
      </c>
      <c r="U61" s="269">
        <v>573804</v>
      </c>
      <c r="W61" s="269">
        <v>4104</v>
      </c>
      <c r="X61" s="269">
        <v>147836.13</v>
      </c>
      <c r="Y61" s="269">
        <v>14981.8</v>
      </c>
    </row>
    <row r="62" spans="1:25" x14ac:dyDescent="0.2">
      <c r="A62" s="283" t="s">
        <v>1686</v>
      </c>
      <c r="B62" s="267">
        <v>256751.89</v>
      </c>
      <c r="D62" s="267">
        <v>40960.230000000003</v>
      </c>
      <c r="E62" s="283">
        <v>441365.7</v>
      </c>
      <c r="F62" s="283">
        <v>168611.5</v>
      </c>
      <c r="L62" s="283">
        <v>-1233222.4099999999</v>
      </c>
      <c r="M62" s="283">
        <v>71461.119999999995</v>
      </c>
      <c r="N62" s="283">
        <v>1982389.67</v>
      </c>
      <c r="P62" s="268">
        <v>388089.56</v>
      </c>
      <c r="S62" s="268">
        <v>440620</v>
      </c>
      <c r="T62" s="268">
        <v>37600</v>
      </c>
      <c r="U62" s="269">
        <v>621776</v>
      </c>
      <c r="W62" s="269">
        <v>2208</v>
      </c>
      <c r="X62" s="269">
        <v>110356.58</v>
      </c>
      <c r="Y62" s="269">
        <v>29900.04</v>
      </c>
    </row>
    <row r="63" spans="1:25" x14ac:dyDescent="0.2">
      <c r="A63" s="283" t="s">
        <v>1687</v>
      </c>
      <c r="B63" s="267">
        <v>718536.56</v>
      </c>
      <c r="C63" s="267">
        <v>19511</v>
      </c>
      <c r="D63" s="267">
        <v>94476.22</v>
      </c>
      <c r="E63" s="283">
        <v>535810.89</v>
      </c>
      <c r="F63" s="283">
        <v>117922.01</v>
      </c>
      <c r="L63" s="283">
        <v>-100608.5</v>
      </c>
      <c r="M63" s="283">
        <v>55254.65</v>
      </c>
      <c r="N63" s="283">
        <v>1478254.91</v>
      </c>
      <c r="P63" s="268">
        <v>400633.78</v>
      </c>
      <c r="S63" s="268">
        <v>458480</v>
      </c>
      <c r="T63" s="268">
        <v>28800</v>
      </c>
      <c r="U63" s="269">
        <v>641076</v>
      </c>
      <c r="X63" s="269">
        <v>141034.12</v>
      </c>
      <c r="Y63" s="269">
        <v>40700.04</v>
      </c>
    </row>
    <row r="64" spans="1:25" x14ac:dyDescent="0.2">
      <c r="A64" s="283" t="s">
        <v>1688</v>
      </c>
      <c r="B64" s="267">
        <v>333227.62</v>
      </c>
      <c r="D64" s="267">
        <v>56268</v>
      </c>
      <c r="E64" s="283">
        <v>200173</v>
      </c>
      <c r="F64" s="283">
        <v>274189.86</v>
      </c>
      <c r="L64" s="283">
        <v>320546.14</v>
      </c>
      <c r="N64" s="283">
        <v>424358.77</v>
      </c>
      <c r="P64" s="268">
        <v>487810.6</v>
      </c>
      <c r="R64" s="268">
        <v>5.77</v>
      </c>
      <c r="S64" s="268">
        <v>383260</v>
      </c>
      <c r="T64" s="268">
        <v>37200</v>
      </c>
      <c r="U64" s="269">
        <v>641604.5</v>
      </c>
      <c r="W64" s="269">
        <v>4534</v>
      </c>
      <c r="X64" s="269">
        <v>128180.42</v>
      </c>
      <c r="Y64" s="269">
        <v>10048.879999999999</v>
      </c>
    </row>
    <row r="65" spans="1:26" x14ac:dyDescent="0.2">
      <c r="A65" s="283" t="s">
        <v>1689</v>
      </c>
      <c r="B65" s="267">
        <v>268900.34999999998</v>
      </c>
      <c r="D65" s="267">
        <v>40829.07</v>
      </c>
      <c r="E65" s="283">
        <v>1238616.03</v>
      </c>
      <c r="F65" s="283">
        <v>69368.37</v>
      </c>
      <c r="J65" s="271">
        <v>0</v>
      </c>
      <c r="M65" s="283">
        <v>1078639.76</v>
      </c>
      <c r="N65" s="283">
        <v>457634.96</v>
      </c>
      <c r="P65" s="268">
        <v>389031.1</v>
      </c>
      <c r="S65" s="268">
        <v>436560</v>
      </c>
      <c r="T65" s="268">
        <v>31200</v>
      </c>
      <c r="U65" s="269">
        <v>602679</v>
      </c>
      <c r="W65" s="269">
        <v>11300</v>
      </c>
      <c r="X65" s="269">
        <v>134179.64000000001</v>
      </c>
      <c r="Y65" s="269">
        <v>9677.36</v>
      </c>
    </row>
    <row r="66" spans="1:26" x14ac:dyDescent="0.2">
      <c r="A66" s="283" t="s">
        <v>1690</v>
      </c>
      <c r="B66" s="267">
        <v>481213.02</v>
      </c>
      <c r="C66" s="267">
        <v>22742</v>
      </c>
      <c r="D66" s="267">
        <v>56861.4</v>
      </c>
      <c r="E66" s="283">
        <v>26351.599999999999</v>
      </c>
      <c r="F66" s="283">
        <v>271882.84000000003</v>
      </c>
      <c r="J66" s="271">
        <v>379.58</v>
      </c>
      <c r="L66" s="283">
        <v>-444996.86</v>
      </c>
      <c r="M66" s="283">
        <v>183</v>
      </c>
      <c r="N66" s="283">
        <v>1208029.25</v>
      </c>
      <c r="P66" s="268">
        <v>574291.13</v>
      </c>
      <c r="R66" s="268">
        <v>11.47</v>
      </c>
      <c r="S66" s="268">
        <v>617880</v>
      </c>
      <c r="T66" s="268">
        <v>46400</v>
      </c>
      <c r="U66" s="269">
        <v>933510</v>
      </c>
      <c r="X66" s="269">
        <v>155037.15</v>
      </c>
      <c r="Y66" s="269">
        <v>27731.56</v>
      </c>
    </row>
    <row r="67" spans="1:26" x14ac:dyDescent="0.2">
      <c r="A67" s="283" t="s">
        <v>1691</v>
      </c>
      <c r="B67" s="267">
        <v>635612.35</v>
      </c>
      <c r="C67" s="267">
        <v>26873.53</v>
      </c>
      <c r="D67" s="267">
        <v>81918.67</v>
      </c>
      <c r="E67" s="283">
        <v>487447.8</v>
      </c>
      <c r="F67" s="283">
        <v>286358.46000000002</v>
      </c>
      <c r="G67" s="271">
        <v>7200</v>
      </c>
      <c r="I67" s="271">
        <v>70000</v>
      </c>
      <c r="J67" s="271">
        <v>323</v>
      </c>
      <c r="L67" s="283">
        <v>-825356.04</v>
      </c>
      <c r="M67" s="283">
        <v>-137246.43</v>
      </c>
      <c r="N67" s="283">
        <v>2340789.7799999998</v>
      </c>
      <c r="P67" s="268">
        <v>524977.81999999995</v>
      </c>
      <c r="R67" s="268">
        <v>21.3</v>
      </c>
      <c r="S67" s="268">
        <v>1187512</v>
      </c>
      <c r="T67" s="268">
        <v>49800</v>
      </c>
      <c r="U67" s="269">
        <v>1478386</v>
      </c>
      <c r="X67" s="269">
        <v>161459.85999999999</v>
      </c>
      <c r="Y67" s="269">
        <v>48611.76</v>
      </c>
    </row>
    <row r="68" spans="1:26" x14ac:dyDescent="0.2">
      <c r="A68" s="283" t="s">
        <v>1692</v>
      </c>
      <c r="B68" s="267">
        <v>141117.65</v>
      </c>
      <c r="D68" s="267">
        <v>45008.94</v>
      </c>
      <c r="E68" s="283">
        <v>74746</v>
      </c>
      <c r="F68" s="283">
        <v>351525.53</v>
      </c>
      <c r="L68" s="283">
        <v>69402.100000000006</v>
      </c>
      <c r="N68" s="283">
        <v>489048.9</v>
      </c>
      <c r="P68" s="268">
        <v>531923.04</v>
      </c>
      <c r="S68" s="268">
        <v>1288534</v>
      </c>
      <c r="T68" s="268">
        <v>34400</v>
      </c>
      <c r="U68" s="269">
        <v>1568348</v>
      </c>
      <c r="X68" s="269">
        <v>207892.91</v>
      </c>
      <c r="Y68" s="269">
        <v>22733.72</v>
      </c>
      <c r="Z68" s="269">
        <v>5000</v>
      </c>
    </row>
    <row r="69" spans="1:26" x14ac:dyDescent="0.2">
      <c r="A69" s="283" t="s">
        <v>1806</v>
      </c>
      <c r="B69" s="267">
        <v>335270.63</v>
      </c>
      <c r="D69" s="267">
        <v>53985.4</v>
      </c>
      <c r="E69" s="283">
        <v>1602519.56</v>
      </c>
      <c r="F69" s="283">
        <v>474881.1</v>
      </c>
      <c r="M69" s="283">
        <v>-47680.45</v>
      </c>
      <c r="N69" s="283">
        <v>2396007.25</v>
      </c>
      <c r="P69" s="268">
        <v>541189.71</v>
      </c>
      <c r="Q69" s="268">
        <v>24500</v>
      </c>
      <c r="R69" s="268">
        <v>43.8</v>
      </c>
      <c r="S69" s="268">
        <v>1069940</v>
      </c>
      <c r="T69" s="268">
        <v>41400</v>
      </c>
      <c r="U69" s="269">
        <v>1303896</v>
      </c>
      <c r="W69" s="269">
        <v>7480</v>
      </c>
      <c r="X69" s="269">
        <v>180490.18</v>
      </c>
      <c r="Y69" s="269">
        <v>51859.44</v>
      </c>
    </row>
    <row r="70" spans="1:26" x14ac:dyDescent="0.2">
      <c r="A70" s="283" t="s">
        <v>1820</v>
      </c>
      <c r="B70" s="267">
        <v>463342.52</v>
      </c>
      <c r="D70" s="267">
        <v>71124.820000000007</v>
      </c>
      <c r="E70" s="283">
        <v>5166666.6399999997</v>
      </c>
      <c r="F70" s="283">
        <v>302197.88</v>
      </c>
      <c r="L70" s="283">
        <v>-375795.99</v>
      </c>
      <c r="N70" s="283">
        <v>6403982.4100000001</v>
      </c>
      <c r="P70" s="268">
        <v>429927.28</v>
      </c>
      <c r="S70" s="268">
        <v>152080</v>
      </c>
      <c r="T70" s="268">
        <v>50200</v>
      </c>
      <c r="U70" s="269">
        <v>326501</v>
      </c>
      <c r="X70" s="269">
        <v>200792.64</v>
      </c>
      <c r="Y70" s="269">
        <v>117210.2</v>
      </c>
    </row>
    <row r="71" spans="1:26" x14ac:dyDescent="0.2">
      <c r="A71" s="283" t="s">
        <v>1693</v>
      </c>
      <c r="B71" s="267">
        <v>744056.59</v>
      </c>
      <c r="C71" s="267">
        <v>0</v>
      </c>
      <c r="D71" s="267">
        <v>87674.58</v>
      </c>
      <c r="E71" s="283">
        <v>814030.82</v>
      </c>
      <c r="F71" s="283">
        <v>-3191.58</v>
      </c>
      <c r="M71" s="283">
        <v>-926940.79</v>
      </c>
      <c r="N71" s="283">
        <v>2227185.62</v>
      </c>
      <c r="O71" s="268">
        <v>238.71</v>
      </c>
      <c r="P71" s="268">
        <v>1081218.05</v>
      </c>
      <c r="S71" s="268">
        <v>732560</v>
      </c>
      <c r="U71" s="269">
        <v>1218642.5</v>
      </c>
      <c r="X71" s="269">
        <v>199651.68</v>
      </c>
      <c r="Y71" s="269">
        <v>40440</v>
      </c>
    </row>
    <row r="72" spans="1:26" x14ac:dyDescent="0.2">
      <c r="A72" s="283" t="s">
        <v>1694</v>
      </c>
      <c r="B72" s="267">
        <v>642395.15</v>
      </c>
      <c r="C72" s="267">
        <v>0</v>
      </c>
      <c r="D72" s="267">
        <v>327331.15000000002</v>
      </c>
      <c r="E72" s="283">
        <v>329470.27</v>
      </c>
      <c r="F72" s="283">
        <v>30244.84</v>
      </c>
      <c r="J72" s="271">
        <v>3034.5</v>
      </c>
      <c r="M72" s="283">
        <v>-2980151.41</v>
      </c>
      <c r="N72" s="283">
        <v>4014093.13</v>
      </c>
      <c r="O72" s="268">
        <v>249.93</v>
      </c>
      <c r="P72" s="268">
        <v>916157.76</v>
      </c>
      <c r="S72" s="268">
        <v>690280</v>
      </c>
      <c r="U72" s="269">
        <v>1117700.5</v>
      </c>
      <c r="X72" s="269">
        <v>153754.64000000001</v>
      </c>
      <c r="Y72" s="269">
        <v>30507.360000000001</v>
      </c>
    </row>
    <row r="73" spans="1:26" x14ac:dyDescent="0.2">
      <c r="A73" s="283" t="s">
        <v>1695</v>
      </c>
      <c r="B73" s="267">
        <v>764283.51</v>
      </c>
      <c r="C73" s="267">
        <v>0</v>
      </c>
      <c r="D73" s="267">
        <v>194433.85</v>
      </c>
      <c r="E73" s="283">
        <v>34153.760000000002</v>
      </c>
      <c r="F73" s="283">
        <v>119937.86</v>
      </c>
      <c r="M73" s="283">
        <v>-1119311.55</v>
      </c>
      <c r="N73" s="283">
        <v>2082417.38</v>
      </c>
      <c r="O73" s="268">
        <v>81.819999999999993</v>
      </c>
      <c r="P73" s="268">
        <v>869804.23</v>
      </c>
      <c r="Q73" s="268">
        <v>3000</v>
      </c>
      <c r="S73" s="268">
        <v>722440</v>
      </c>
      <c r="U73" s="269">
        <v>1158022.5</v>
      </c>
      <c r="X73" s="269">
        <v>236963.32</v>
      </c>
      <c r="Y73" s="269">
        <v>37528.080000000002</v>
      </c>
    </row>
    <row r="74" spans="1:26" x14ac:dyDescent="0.2">
      <c r="A74" s="283" t="s">
        <v>1696</v>
      </c>
      <c r="B74" s="267">
        <v>724437.29</v>
      </c>
      <c r="C74" s="267">
        <v>0</v>
      </c>
      <c r="D74" s="267">
        <v>61531.57</v>
      </c>
      <c r="E74" s="283">
        <v>4</v>
      </c>
      <c r="F74" s="283">
        <v>55947.7</v>
      </c>
      <c r="M74" s="283">
        <v>-1392456.84</v>
      </c>
      <c r="N74" s="283">
        <v>2028298.74</v>
      </c>
      <c r="P74" s="268">
        <v>701475.13</v>
      </c>
      <c r="S74" s="268">
        <v>485180</v>
      </c>
      <c r="U74" s="269">
        <v>838629.5</v>
      </c>
      <c r="V74" s="269">
        <v>4660</v>
      </c>
      <c r="X74" s="269">
        <v>105647.85</v>
      </c>
      <c r="Y74" s="269">
        <v>10594.12</v>
      </c>
    </row>
    <row r="75" spans="1:26" x14ac:dyDescent="0.2">
      <c r="A75" s="283" t="s">
        <v>1697</v>
      </c>
      <c r="B75" s="267">
        <v>476445.02</v>
      </c>
      <c r="C75" s="267">
        <v>0</v>
      </c>
      <c r="D75" s="267">
        <v>129425.42</v>
      </c>
      <c r="E75" s="283">
        <v>-14456.69</v>
      </c>
      <c r="F75" s="283">
        <v>57872.72</v>
      </c>
      <c r="M75" s="283">
        <v>-2121375.52</v>
      </c>
      <c r="N75" s="283">
        <v>2569886.96</v>
      </c>
      <c r="O75" s="268">
        <v>85.77</v>
      </c>
      <c r="P75" s="268">
        <v>765562.38</v>
      </c>
      <c r="S75" s="268">
        <v>647480</v>
      </c>
      <c r="U75" s="269">
        <v>1045112.5</v>
      </c>
      <c r="X75" s="269">
        <v>126689.64</v>
      </c>
      <c r="Y75" s="269">
        <v>28513.98</v>
      </c>
    </row>
    <row r="76" spans="1:26" x14ac:dyDescent="0.2">
      <c r="A76" s="283" t="s">
        <v>1698</v>
      </c>
      <c r="B76" s="267">
        <v>592656.99</v>
      </c>
      <c r="C76" s="267">
        <v>0</v>
      </c>
      <c r="D76" s="267">
        <v>27552.27</v>
      </c>
      <c r="E76" s="283">
        <v>14961.35</v>
      </c>
      <c r="F76" s="283">
        <v>-9978.64</v>
      </c>
      <c r="J76" s="271">
        <v>5</v>
      </c>
      <c r="M76" s="283">
        <v>-907517.68</v>
      </c>
      <c r="N76" s="283">
        <v>1423307.83</v>
      </c>
      <c r="O76" s="268">
        <v>944.03</v>
      </c>
      <c r="P76" s="268">
        <v>613366.18999999994</v>
      </c>
      <c r="S76" s="268">
        <v>656020</v>
      </c>
      <c r="U76" s="269">
        <v>995097.5</v>
      </c>
      <c r="X76" s="269">
        <v>109534.14</v>
      </c>
      <c r="Y76" s="269">
        <v>39771.760000000002</v>
      </c>
    </row>
    <row r="77" spans="1:26" x14ac:dyDescent="0.2">
      <c r="A77" s="283" t="s">
        <v>1807</v>
      </c>
      <c r="B77" s="267">
        <v>123489.04</v>
      </c>
      <c r="C77" s="267">
        <v>0</v>
      </c>
      <c r="D77" s="267">
        <v>253401.28</v>
      </c>
      <c r="E77" s="283">
        <v>27736.99</v>
      </c>
      <c r="F77" s="283">
        <v>37423.85</v>
      </c>
      <c r="J77" s="271">
        <v>520</v>
      </c>
      <c r="M77" s="283">
        <v>-1650823.97</v>
      </c>
      <c r="N77" s="283">
        <v>2051654.89</v>
      </c>
      <c r="P77" s="268">
        <v>755078.43</v>
      </c>
      <c r="S77" s="268">
        <v>569600</v>
      </c>
      <c r="U77" s="269">
        <v>872762.5</v>
      </c>
      <c r="V77" s="269">
        <v>3180</v>
      </c>
      <c r="W77" s="269">
        <v>1580</v>
      </c>
      <c r="X77" s="269">
        <v>339735.89</v>
      </c>
      <c r="Y77" s="269">
        <v>56667.8</v>
      </c>
    </row>
    <row r="78" spans="1:26" x14ac:dyDescent="0.2">
      <c r="A78" s="283" t="s">
        <v>1699</v>
      </c>
      <c r="B78" s="267">
        <v>136302.06</v>
      </c>
      <c r="C78" s="267">
        <v>0</v>
      </c>
      <c r="D78" s="267">
        <v>99503.76</v>
      </c>
      <c r="E78" s="283">
        <v>648938.52</v>
      </c>
      <c r="F78" s="283">
        <v>206862.38</v>
      </c>
      <c r="H78" s="271">
        <v>574.73</v>
      </c>
      <c r="N78" s="283">
        <v>1625943.2</v>
      </c>
      <c r="P78" s="268">
        <v>470748.05</v>
      </c>
      <c r="R78" s="268">
        <v>83.91</v>
      </c>
      <c r="S78" s="268">
        <v>340300</v>
      </c>
      <c r="U78" s="269">
        <v>544990</v>
      </c>
      <c r="X78" s="269">
        <v>349703.39</v>
      </c>
      <c r="Y78" s="269">
        <v>71831.11</v>
      </c>
    </row>
    <row r="79" spans="1:26" x14ac:dyDescent="0.2">
      <c r="A79" s="283" t="s">
        <v>1700</v>
      </c>
      <c r="B79" s="267">
        <v>60440.54</v>
      </c>
      <c r="C79" s="267">
        <v>0</v>
      </c>
      <c r="D79" s="267">
        <v>77817.17</v>
      </c>
      <c r="E79" s="283">
        <v>308766.46999999997</v>
      </c>
      <c r="F79" s="283">
        <v>98749.75</v>
      </c>
      <c r="H79" s="271">
        <v>12101.39</v>
      </c>
      <c r="N79" s="283">
        <v>1700209.39</v>
      </c>
      <c r="P79" s="268">
        <v>699116.66</v>
      </c>
      <c r="S79" s="268">
        <v>501030</v>
      </c>
      <c r="U79" s="269">
        <v>887450</v>
      </c>
      <c r="X79" s="269">
        <v>226411.5</v>
      </c>
      <c r="Y79" s="269">
        <v>48430.13</v>
      </c>
    </row>
    <row r="80" spans="1:26" x14ac:dyDescent="0.2">
      <c r="A80" s="283" t="s">
        <v>1701</v>
      </c>
      <c r="B80" s="267">
        <v>210538.65</v>
      </c>
      <c r="C80" s="267">
        <v>0</v>
      </c>
      <c r="D80" s="267">
        <v>53903.45</v>
      </c>
      <c r="E80" s="283">
        <v>345674.64</v>
      </c>
      <c r="F80" s="283">
        <v>70916.66</v>
      </c>
      <c r="N80" s="283">
        <v>1448416.88</v>
      </c>
      <c r="P80" s="268">
        <v>428891.68</v>
      </c>
      <c r="S80" s="268">
        <v>494240</v>
      </c>
      <c r="U80" s="269">
        <v>730608</v>
      </c>
      <c r="X80" s="269">
        <v>121571.95</v>
      </c>
      <c r="Y80" s="269">
        <v>57752.72</v>
      </c>
    </row>
    <row r="81" spans="1:25" x14ac:dyDescent="0.2">
      <c r="A81" s="283" t="s">
        <v>1702</v>
      </c>
      <c r="B81" s="267">
        <v>182046.34</v>
      </c>
      <c r="C81" s="267">
        <v>0</v>
      </c>
      <c r="D81" s="267">
        <v>21563.29</v>
      </c>
      <c r="E81" s="283">
        <v>391449.65</v>
      </c>
      <c r="F81" s="283">
        <v>335738.78</v>
      </c>
      <c r="N81" s="283">
        <v>2079850.72</v>
      </c>
      <c r="P81" s="268">
        <v>423512.23</v>
      </c>
      <c r="S81" s="268">
        <v>297622.57</v>
      </c>
      <c r="U81" s="269">
        <v>495902.57</v>
      </c>
      <c r="X81" s="269">
        <v>102850.78</v>
      </c>
      <c r="Y81" s="269">
        <v>75710.16</v>
      </c>
    </row>
    <row r="82" spans="1:25" x14ac:dyDescent="0.2">
      <c r="A82" s="283" t="s">
        <v>1703</v>
      </c>
      <c r="B82" s="267">
        <v>59941.85</v>
      </c>
      <c r="C82" s="267">
        <v>0</v>
      </c>
      <c r="D82" s="267">
        <v>24293.53</v>
      </c>
      <c r="E82" s="283">
        <v>364677.58</v>
      </c>
      <c r="F82" s="283">
        <v>85552.54</v>
      </c>
      <c r="H82" s="271">
        <v>451</v>
      </c>
      <c r="N82" s="283">
        <v>1478004.6</v>
      </c>
      <c r="P82" s="268">
        <v>440028.55</v>
      </c>
      <c r="S82" s="268">
        <v>362590</v>
      </c>
      <c r="U82" s="269">
        <v>645025</v>
      </c>
      <c r="X82" s="269">
        <v>145238.67000000001</v>
      </c>
      <c r="Y82" s="269">
        <v>44293.35</v>
      </c>
    </row>
    <row r="83" spans="1:25" x14ac:dyDescent="0.2">
      <c r="A83" s="283" t="s">
        <v>1704</v>
      </c>
      <c r="B83" s="267">
        <v>277227.2</v>
      </c>
      <c r="C83" s="267">
        <v>0</v>
      </c>
      <c r="D83" s="267">
        <v>60585.87</v>
      </c>
      <c r="E83" s="283">
        <v>189060.34</v>
      </c>
      <c r="F83" s="283">
        <v>55989.82</v>
      </c>
      <c r="N83" s="283">
        <v>1774409.19</v>
      </c>
      <c r="P83" s="268">
        <v>587813.13</v>
      </c>
      <c r="S83" s="268">
        <v>740610</v>
      </c>
      <c r="U83" s="269">
        <v>1048810</v>
      </c>
      <c r="X83" s="269">
        <v>161990.54</v>
      </c>
      <c r="Y83" s="269">
        <v>49137.33</v>
      </c>
    </row>
    <row r="84" spans="1:25" x14ac:dyDescent="0.2">
      <c r="A84" s="283" t="s">
        <v>1705</v>
      </c>
      <c r="B84" s="267">
        <v>143793.26999999999</v>
      </c>
      <c r="C84" s="267">
        <v>0</v>
      </c>
      <c r="D84" s="267">
        <v>30476.639999999999</v>
      </c>
      <c r="E84" s="283">
        <v>451461.28</v>
      </c>
      <c r="F84" s="283">
        <v>105577.43</v>
      </c>
      <c r="N84" s="283">
        <v>1568940.19</v>
      </c>
      <c r="P84" s="268">
        <v>567015.38</v>
      </c>
      <c r="S84" s="268">
        <v>453630</v>
      </c>
      <c r="U84" s="269">
        <v>760110</v>
      </c>
      <c r="X84" s="269">
        <v>168927.14</v>
      </c>
      <c r="Y84" s="269">
        <v>43553.32</v>
      </c>
    </row>
    <row r="85" spans="1:25" x14ac:dyDescent="0.2">
      <c r="A85" s="283" t="s">
        <v>1706</v>
      </c>
      <c r="B85" s="267">
        <v>160542.66</v>
      </c>
      <c r="C85" s="267">
        <v>0</v>
      </c>
      <c r="D85" s="267">
        <v>13791.1</v>
      </c>
      <c r="E85" s="283">
        <v>481108.89</v>
      </c>
      <c r="F85" s="283">
        <v>34368.129999999997</v>
      </c>
      <c r="N85" s="283">
        <v>1499346.49</v>
      </c>
      <c r="P85" s="268">
        <v>619553.31000000006</v>
      </c>
      <c r="R85" s="268">
        <v>678.28</v>
      </c>
      <c r="S85" s="268">
        <v>366040</v>
      </c>
      <c r="U85" s="269">
        <v>739350</v>
      </c>
      <c r="X85" s="269">
        <v>147299.66</v>
      </c>
      <c r="Y85" s="269">
        <v>49614</v>
      </c>
    </row>
    <row r="86" spans="1:25" x14ac:dyDescent="0.2">
      <c r="A86" s="283" t="s">
        <v>1814</v>
      </c>
      <c r="B86" s="267">
        <v>148957.79999999999</v>
      </c>
      <c r="C86" s="267">
        <v>0</v>
      </c>
      <c r="D86" s="267">
        <v>28962.71</v>
      </c>
      <c r="E86" s="283">
        <v>462067.56</v>
      </c>
      <c r="F86" s="283">
        <v>48461.97</v>
      </c>
      <c r="M86" s="283">
        <v>146.19999999999999</v>
      </c>
      <c r="N86" s="283">
        <v>2293429.0699999998</v>
      </c>
      <c r="P86" s="268">
        <v>265802.27</v>
      </c>
      <c r="S86" s="268">
        <v>299590</v>
      </c>
      <c r="U86" s="269">
        <v>422390</v>
      </c>
      <c r="X86" s="269">
        <v>91106.31</v>
      </c>
      <c r="Y86" s="269">
        <v>40494.239999999998</v>
      </c>
    </row>
    <row r="87" spans="1:25" x14ac:dyDescent="0.2">
      <c r="A87" s="283" t="s">
        <v>1707</v>
      </c>
      <c r="B87" s="267">
        <v>551979.52000000002</v>
      </c>
      <c r="C87" s="267">
        <v>0</v>
      </c>
      <c r="D87" s="267">
        <v>30929.65</v>
      </c>
      <c r="E87" s="283">
        <v>802628.64</v>
      </c>
      <c r="F87" s="283">
        <v>51590.54</v>
      </c>
      <c r="I87" s="271">
        <v>98000</v>
      </c>
      <c r="M87" s="283">
        <v>-282612.59000000003</v>
      </c>
      <c r="N87" s="283">
        <v>1525529.54</v>
      </c>
      <c r="P87" s="268">
        <v>313309.64</v>
      </c>
      <c r="R87" s="268">
        <v>1106.7</v>
      </c>
      <c r="S87" s="268">
        <v>298080</v>
      </c>
      <c r="U87" s="269">
        <v>381320</v>
      </c>
      <c r="X87" s="269">
        <v>111869.38</v>
      </c>
      <c r="Y87" s="269">
        <v>18428.560000000001</v>
      </c>
    </row>
    <row r="88" spans="1:25" x14ac:dyDescent="0.2">
      <c r="A88" s="283" t="s">
        <v>1708</v>
      </c>
      <c r="B88" s="267">
        <v>429465.38</v>
      </c>
      <c r="C88" s="267">
        <v>0</v>
      </c>
      <c r="D88" s="267">
        <v>17785.560000000001</v>
      </c>
      <c r="E88" s="283">
        <v>413030.09</v>
      </c>
      <c r="F88" s="283">
        <v>24368.23</v>
      </c>
      <c r="H88" s="271">
        <v>73000</v>
      </c>
      <c r="I88" s="271">
        <v>37000</v>
      </c>
      <c r="M88" s="283">
        <v>-775100.94</v>
      </c>
      <c r="N88" s="283">
        <v>1451545.03</v>
      </c>
      <c r="P88" s="268">
        <v>275994.43</v>
      </c>
      <c r="S88" s="268">
        <v>287240</v>
      </c>
      <c r="U88" s="269">
        <v>374360</v>
      </c>
      <c r="X88" s="269">
        <v>68019.38</v>
      </c>
      <c r="Y88" s="269">
        <v>17773.88</v>
      </c>
    </row>
    <row r="89" spans="1:25" x14ac:dyDescent="0.2">
      <c r="A89" s="283" t="s">
        <v>1709</v>
      </c>
      <c r="B89" s="267">
        <v>617099.77</v>
      </c>
      <c r="C89" s="267">
        <v>0</v>
      </c>
      <c r="D89" s="267">
        <v>21942.23</v>
      </c>
      <c r="E89" s="283">
        <v>2273280.7799999998</v>
      </c>
      <c r="F89" s="283">
        <v>-12118.3</v>
      </c>
      <c r="H89" s="271">
        <v>95000</v>
      </c>
      <c r="I89" s="271">
        <v>70000</v>
      </c>
      <c r="M89" s="283">
        <v>2303650.02</v>
      </c>
      <c r="N89" s="283">
        <v>328050.34000000003</v>
      </c>
      <c r="P89" s="268">
        <v>401630.71999999997</v>
      </c>
      <c r="S89" s="268">
        <v>398440</v>
      </c>
      <c r="U89" s="269">
        <v>441073</v>
      </c>
      <c r="X89" s="269">
        <v>193184.52</v>
      </c>
      <c r="Y89" s="269">
        <v>57555.08</v>
      </c>
    </row>
    <row r="90" spans="1:25" x14ac:dyDescent="0.2">
      <c r="A90" s="283" t="s">
        <v>1802</v>
      </c>
      <c r="B90" s="267">
        <v>313717.5</v>
      </c>
      <c r="C90" s="267">
        <v>0</v>
      </c>
      <c r="D90" s="267">
        <v>19207.87</v>
      </c>
      <c r="E90" s="283">
        <v>280852.15000000002</v>
      </c>
      <c r="F90" s="283">
        <v>5494.64</v>
      </c>
      <c r="H90" s="271">
        <v>130000</v>
      </c>
      <c r="I90" s="271">
        <v>66750</v>
      </c>
      <c r="M90" s="283">
        <v>-1485746.22</v>
      </c>
      <c r="N90" s="283">
        <v>1852229.71</v>
      </c>
      <c r="P90" s="268">
        <v>281163.57</v>
      </c>
      <c r="S90" s="268">
        <v>313260</v>
      </c>
      <c r="U90" s="269">
        <v>413940</v>
      </c>
      <c r="X90" s="269">
        <v>90009.78</v>
      </c>
      <c r="Y90" s="269">
        <v>22235.119999999999</v>
      </c>
    </row>
    <row r="91" spans="1:25" x14ac:dyDescent="0.2">
      <c r="A91" s="283" t="s">
        <v>1710</v>
      </c>
      <c r="B91" s="267">
        <v>229729.2</v>
      </c>
      <c r="C91" s="267">
        <v>0</v>
      </c>
      <c r="D91" s="267">
        <v>37547.69</v>
      </c>
      <c r="E91" s="283">
        <v>324117.03000000003</v>
      </c>
      <c r="F91" s="283">
        <v>27</v>
      </c>
      <c r="H91" s="271">
        <v>4650</v>
      </c>
      <c r="J91" s="271">
        <v>32.33</v>
      </c>
      <c r="M91" s="283">
        <v>-1792704.82</v>
      </c>
      <c r="N91" s="283">
        <v>2452917.63</v>
      </c>
      <c r="P91" s="268">
        <v>693949.24</v>
      </c>
      <c r="R91" s="268">
        <v>10.86</v>
      </c>
      <c r="S91" s="268">
        <v>523760</v>
      </c>
      <c r="T91" s="268">
        <v>6000</v>
      </c>
      <c r="U91" s="269">
        <v>901080</v>
      </c>
      <c r="X91" s="269">
        <v>363097.53</v>
      </c>
      <c r="Y91" s="269">
        <v>20416.79</v>
      </c>
    </row>
    <row r="92" spans="1:25" x14ac:dyDescent="0.2">
      <c r="A92" s="283" t="s">
        <v>1711</v>
      </c>
      <c r="B92" s="267">
        <v>118019.74</v>
      </c>
      <c r="C92" s="267">
        <v>0</v>
      </c>
      <c r="D92" s="267">
        <v>34661.449999999997</v>
      </c>
      <c r="E92" s="283">
        <v>-1730.21</v>
      </c>
      <c r="F92" s="283">
        <v>17113.38</v>
      </c>
      <c r="H92" s="271">
        <v>92965.5</v>
      </c>
      <c r="M92" s="283">
        <v>-1905082.88</v>
      </c>
      <c r="N92" s="283">
        <v>1997915.47</v>
      </c>
      <c r="P92" s="268">
        <v>519826.71</v>
      </c>
      <c r="S92" s="268">
        <v>219400</v>
      </c>
      <c r="T92" s="268">
        <v>6000</v>
      </c>
      <c r="U92" s="269">
        <v>533400</v>
      </c>
      <c r="X92" s="269">
        <v>189241.51</v>
      </c>
      <c r="Y92" s="269">
        <v>29286.93</v>
      </c>
    </row>
    <row r="93" spans="1:25" x14ac:dyDescent="0.2">
      <c r="A93" s="283" t="s">
        <v>1712</v>
      </c>
      <c r="B93" s="267">
        <v>137103.39000000001</v>
      </c>
      <c r="C93" s="267">
        <v>0</v>
      </c>
      <c r="D93" s="267">
        <v>30832.83</v>
      </c>
      <c r="E93" s="283">
        <v>6625.74</v>
      </c>
      <c r="F93" s="283">
        <v>83368.34</v>
      </c>
      <c r="H93" s="271">
        <v>14662</v>
      </c>
      <c r="J93" s="271">
        <v>340</v>
      </c>
      <c r="M93" s="283">
        <v>-1858201.53</v>
      </c>
      <c r="N93" s="283">
        <v>2154589.06</v>
      </c>
      <c r="P93" s="268">
        <v>651361.82999999996</v>
      </c>
      <c r="R93" s="268">
        <v>119.53</v>
      </c>
      <c r="S93" s="268">
        <v>315160</v>
      </c>
      <c r="T93" s="268">
        <v>6000</v>
      </c>
      <c r="U93" s="269">
        <v>664772</v>
      </c>
      <c r="X93" s="269">
        <v>310195.59000000003</v>
      </c>
      <c r="Y93" s="269">
        <v>46487</v>
      </c>
    </row>
    <row r="94" spans="1:25" x14ac:dyDescent="0.2">
      <c r="A94" s="283" t="s">
        <v>1713</v>
      </c>
      <c r="B94" s="267">
        <v>69814.559999999998</v>
      </c>
      <c r="C94" s="267">
        <v>0</v>
      </c>
      <c r="D94" s="267">
        <v>65704.03</v>
      </c>
      <c r="E94" s="283">
        <v>29321.16</v>
      </c>
      <c r="F94" s="283">
        <v>40</v>
      </c>
      <c r="J94" s="271">
        <v>500</v>
      </c>
      <c r="M94" s="283">
        <v>-519551.55</v>
      </c>
      <c r="N94" s="283">
        <v>679279.9</v>
      </c>
      <c r="P94" s="268">
        <v>1148919.71</v>
      </c>
      <c r="S94" s="268">
        <v>345000</v>
      </c>
      <c r="T94" s="268">
        <v>12000</v>
      </c>
      <c r="U94" s="269">
        <v>768560</v>
      </c>
      <c r="X94" s="269">
        <v>707738.95</v>
      </c>
      <c r="Y94" s="269">
        <v>9773.36</v>
      </c>
    </row>
    <row r="95" spans="1:25" x14ac:dyDescent="0.2">
      <c r="A95" s="283" t="s">
        <v>1714</v>
      </c>
      <c r="B95" s="267">
        <v>263238.67</v>
      </c>
      <c r="C95" s="267">
        <v>0</v>
      </c>
      <c r="D95" s="267">
        <v>82822.960000000006</v>
      </c>
      <c r="E95" s="283">
        <v>14315.56</v>
      </c>
      <c r="F95" s="283">
        <v>119713.55</v>
      </c>
      <c r="H95" s="271">
        <v>16162</v>
      </c>
      <c r="M95" s="283">
        <v>-1919843.04</v>
      </c>
      <c r="N95" s="283">
        <v>2305013.7999999998</v>
      </c>
      <c r="P95" s="268">
        <v>682048.72</v>
      </c>
      <c r="Q95" s="268">
        <v>70000</v>
      </c>
      <c r="R95" s="268">
        <v>16.260000000000002</v>
      </c>
      <c r="S95" s="268">
        <v>283440</v>
      </c>
      <c r="T95" s="268">
        <v>8000</v>
      </c>
      <c r="U95" s="269">
        <v>668000</v>
      </c>
      <c r="X95" s="269">
        <v>281720.59999999998</v>
      </c>
      <c r="Y95" s="269">
        <v>1942.4</v>
      </c>
    </row>
    <row r="96" spans="1:25" x14ac:dyDescent="0.2">
      <c r="A96" s="283" t="s">
        <v>1715</v>
      </c>
      <c r="B96" s="267">
        <v>291641.87</v>
      </c>
      <c r="C96" s="267">
        <v>20000</v>
      </c>
      <c r="D96" s="267">
        <v>25314.06</v>
      </c>
      <c r="E96" s="283">
        <v>4</v>
      </c>
      <c r="F96" s="283">
        <v>37631.4</v>
      </c>
      <c r="J96" s="271">
        <v>175</v>
      </c>
      <c r="M96" s="283">
        <v>-10606.83</v>
      </c>
      <c r="N96" s="283">
        <v>266818</v>
      </c>
      <c r="P96" s="268">
        <v>857216.07</v>
      </c>
      <c r="R96" s="268">
        <v>121.38</v>
      </c>
      <c r="S96" s="268">
        <v>239640</v>
      </c>
      <c r="T96" s="268">
        <v>6000</v>
      </c>
      <c r="U96" s="269">
        <v>684420</v>
      </c>
      <c r="X96" s="269">
        <v>221846.12</v>
      </c>
      <c r="Y96" s="269">
        <v>67142.17</v>
      </c>
    </row>
    <row r="97" spans="1:25" x14ac:dyDescent="0.2">
      <c r="A97" s="283" t="s">
        <v>1716</v>
      </c>
      <c r="B97" s="267">
        <v>272626.8</v>
      </c>
      <c r="C97" s="267">
        <v>0</v>
      </c>
      <c r="D97" s="267">
        <v>44949.52</v>
      </c>
      <c r="E97" s="283">
        <v>5</v>
      </c>
      <c r="F97" s="283">
        <v>3351.1</v>
      </c>
      <c r="J97" s="271">
        <v>2028</v>
      </c>
      <c r="M97" s="283">
        <v>-1622225.54</v>
      </c>
      <c r="N97" s="283">
        <v>1877398.81</v>
      </c>
      <c r="P97" s="268">
        <v>511120.08</v>
      </c>
      <c r="Q97" s="268">
        <v>90000</v>
      </c>
      <c r="R97" s="268">
        <v>44.72</v>
      </c>
      <c r="S97" s="268">
        <v>403930</v>
      </c>
      <c r="T97" s="268">
        <v>12000</v>
      </c>
      <c r="U97" s="269">
        <v>717802</v>
      </c>
      <c r="X97" s="269">
        <v>232803.57</v>
      </c>
      <c r="Y97" s="269">
        <v>1658.08</v>
      </c>
    </row>
    <row r="98" spans="1:25" x14ac:dyDescent="0.2">
      <c r="A98" s="283" t="s">
        <v>1717</v>
      </c>
      <c r="B98" s="267">
        <v>267557.21000000002</v>
      </c>
      <c r="C98" s="267">
        <v>0</v>
      </c>
      <c r="D98" s="267">
        <v>116182.88</v>
      </c>
      <c r="E98" s="283">
        <v>496883.62</v>
      </c>
      <c r="F98" s="283">
        <v>39859.370000000003</v>
      </c>
      <c r="H98" s="271">
        <v>2400</v>
      </c>
      <c r="J98" s="271">
        <v>655.75</v>
      </c>
      <c r="M98" s="283">
        <v>-30744.37</v>
      </c>
      <c r="N98" s="283">
        <v>804941.61</v>
      </c>
      <c r="P98" s="268">
        <v>851485.99</v>
      </c>
      <c r="R98" s="268">
        <v>124.2</v>
      </c>
      <c r="S98" s="268">
        <v>197720</v>
      </c>
      <c r="T98" s="268">
        <v>4000</v>
      </c>
      <c r="U98" s="269">
        <v>560812</v>
      </c>
      <c r="W98" s="269">
        <v>5869.6</v>
      </c>
      <c r="X98" s="269">
        <v>306285.7</v>
      </c>
      <c r="Y98" s="269">
        <v>34532.800000000003</v>
      </c>
    </row>
    <row r="99" spans="1:25" x14ac:dyDescent="0.2">
      <c r="A99" s="283" t="s">
        <v>1718</v>
      </c>
      <c r="B99" s="267">
        <v>217439.62</v>
      </c>
      <c r="C99" s="267">
        <v>0</v>
      </c>
      <c r="D99" s="267">
        <v>42038.98</v>
      </c>
      <c r="E99" s="283">
        <v>3</v>
      </c>
      <c r="F99" s="283">
        <v>4666.55</v>
      </c>
      <c r="M99" s="283">
        <v>-2248501.4500000002</v>
      </c>
      <c r="N99" s="283">
        <v>2543552.06</v>
      </c>
      <c r="P99" s="268">
        <v>515108.32</v>
      </c>
      <c r="S99" s="268">
        <v>236040</v>
      </c>
      <c r="U99" s="269">
        <v>498240</v>
      </c>
      <c r="X99" s="269">
        <v>242079.34</v>
      </c>
      <c r="Y99" s="269">
        <v>32367.439999999999</v>
      </c>
    </row>
    <row r="100" spans="1:25" x14ac:dyDescent="0.2">
      <c r="A100" s="283" t="s">
        <v>1719</v>
      </c>
      <c r="B100" s="267">
        <v>85038.31</v>
      </c>
      <c r="C100" s="267">
        <v>0</v>
      </c>
      <c r="D100" s="267">
        <v>24077.98</v>
      </c>
      <c r="E100" s="283">
        <v>177839</v>
      </c>
      <c r="F100" s="283">
        <v>6030</v>
      </c>
      <c r="H100" s="271">
        <v>4500</v>
      </c>
      <c r="J100" s="271">
        <v>103</v>
      </c>
      <c r="M100" s="283">
        <v>-1348324.36</v>
      </c>
      <c r="N100" s="283">
        <v>1708771</v>
      </c>
      <c r="P100" s="268">
        <v>642595.59</v>
      </c>
      <c r="Q100" s="268">
        <v>25000</v>
      </c>
      <c r="R100" s="268">
        <v>1.52</v>
      </c>
      <c r="S100" s="268">
        <v>474920</v>
      </c>
      <c r="T100" s="268">
        <v>6000</v>
      </c>
      <c r="U100" s="269">
        <v>870030</v>
      </c>
      <c r="X100" s="269">
        <v>313456.78000000003</v>
      </c>
      <c r="Y100" s="269">
        <v>24026.68</v>
      </c>
    </row>
    <row r="101" spans="1:25" x14ac:dyDescent="0.2">
      <c r="A101" s="283" t="s">
        <v>1720</v>
      </c>
      <c r="B101" s="267">
        <v>75685.61</v>
      </c>
      <c r="C101" s="267">
        <v>0</v>
      </c>
      <c r="D101" s="267">
        <v>38643.379999999997</v>
      </c>
      <c r="E101" s="283">
        <v>164820.76</v>
      </c>
      <c r="F101" s="283">
        <v>-14122.56</v>
      </c>
      <c r="H101" s="271">
        <v>8962.5</v>
      </c>
      <c r="J101" s="271">
        <v>1923</v>
      </c>
      <c r="M101" s="283">
        <v>-1929394.1</v>
      </c>
      <c r="N101" s="283">
        <v>2266060.31</v>
      </c>
      <c r="P101" s="268">
        <v>674877.77</v>
      </c>
      <c r="R101" s="268">
        <v>20.85</v>
      </c>
      <c r="S101" s="268">
        <v>496440</v>
      </c>
      <c r="T101" s="268">
        <v>12000</v>
      </c>
      <c r="U101" s="269">
        <v>899160</v>
      </c>
      <c r="W101" s="269">
        <v>4140</v>
      </c>
      <c r="X101" s="269">
        <v>271125.24</v>
      </c>
      <c r="Y101" s="269">
        <v>74445.899999999994</v>
      </c>
    </row>
    <row r="102" spans="1:25" x14ac:dyDescent="0.2">
      <c r="A102" s="283" t="s">
        <v>1721</v>
      </c>
      <c r="B102" s="267">
        <v>224062.97</v>
      </c>
      <c r="C102" s="267">
        <v>0</v>
      </c>
      <c r="D102" s="267">
        <v>11788.9</v>
      </c>
      <c r="E102" s="283">
        <v>10181.17</v>
      </c>
      <c r="F102" s="283">
        <v>255.69</v>
      </c>
      <c r="M102" s="283">
        <v>-123788</v>
      </c>
      <c r="N102" s="283">
        <v>803987.63</v>
      </c>
      <c r="P102" s="268">
        <v>590519.01</v>
      </c>
      <c r="S102" s="268">
        <v>441920</v>
      </c>
      <c r="T102" s="268">
        <v>6000</v>
      </c>
      <c r="U102" s="269">
        <v>694880</v>
      </c>
      <c r="W102" s="269">
        <v>6200</v>
      </c>
      <c r="X102" s="269">
        <v>196550.19</v>
      </c>
      <c r="Y102" s="269">
        <v>11320.78</v>
      </c>
    </row>
    <row r="103" spans="1:25" x14ac:dyDescent="0.2">
      <c r="A103" s="283" t="s">
        <v>1722</v>
      </c>
      <c r="B103" s="267">
        <v>166295.44</v>
      </c>
      <c r="C103" s="267">
        <v>0</v>
      </c>
      <c r="D103" s="267">
        <v>75235.33</v>
      </c>
      <c r="E103" s="283">
        <v>958963.6</v>
      </c>
      <c r="F103" s="283">
        <v>38</v>
      </c>
      <c r="M103" s="283">
        <v>-1427391.84</v>
      </c>
      <c r="N103" s="283">
        <v>2982456.62</v>
      </c>
      <c r="P103" s="268">
        <v>433572.24</v>
      </c>
      <c r="R103" s="268">
        <v>53084.5</v>
      </c>
      <c r="S103" s="268">
        <v>251280</v>
      </c>
      <c r="U103" s="269">
        <v>490000</v>
      </c>
      <c r="W103" s="269">
        <v>13300</v>
      </c>
      <c r="X103" s="269">
        <v>140724.82999999999</v>
      </c>
      <c r="Y103" s="269">
        <v>439373.32</v>
      </c>
    </row>
    <row r="104" spans="1:25" x14ac:dyDescent="0.2">
      <c r="A104" s="283" t="s">
        <v>1723</v>
      </c>
      <c r="B104" s="267">
        <v>144480.14000000001</v>
      </c>
      <c r="C104" s="267">
        <v>0</v>
      </c>
      <c r="D104" s="267">
        <v>48908.62</v>
      </c>
      <c r="E104" s="283">
        <v>5</v>
      </c>
      <c r="F104" s="283">
        <v>141631.67999999999</v>
      </c>
      <c r="H104" s="271">
        <v>2775</v>
      </c>
      <c r="J104" s="271">
        <v>141.16999999999999</v>
      </c>
      <c r="M104" s="283">
        <v>-1759947.35</v>
      </c>
      <c r="N104" s="283">
        <v>2096504</v>
      </c>
      <c r="P104" s="268">
        <v>574283.49</v>
      </c>
      <c r="S104" s="268">
        <v>405640</v>
      </c>
      <c r="T104" s="268">
        <v>12000</v>
      </c>
      <c r="U104" s="269">
        <v>758160</v>
      </c>
      <c r="X104" s="269">
        <v>215820.55</v>
      </c>
      <c r="Y104" s="269">
        <v>11145.32</v>
      </c>
    </row>
    <row r="105" spans="1:25" x14ac:dyDescent="0.2">
      <c r="A105" s="283" t="s">
        <v>1724</v>
      </c>
      <c r="B105" s="267">
        <v>209414.53</v>
      </c>
      <c r="C105" s="267">
        <v>12000</v>
      </c>
      <c r="D105" s="267">
        <v>6196.88</v>
      </c>
      <c r="E105" s="283">
        <v>424702.79</v>
      </c>
      <c r="F105" s="283">
        <v>83333.440000000002</v>
      </c>
      <c r="J105" s="271">
        <v>101948.22</v>
      </c>
      <c r="M105" s="283">
        <v>-3573281.19</v>
      </c>
      <c r="N105" s="283">
        <v>4349913</v>
      </c>
      <c r="P105" s="268">
        <v>899833.26</v>
      </c>
      <c r="R105" s="268">
        <v>367.29</v>
      </c>
      <c r="S105" s="268">
        <v>178920</v>
      </c>
      <c r="T105" s="268">
        <v>4500</v>
      </c>
      <c r="U105" s="269">
        <v>696468</v>
      </c>
      <c r="X105" s="269">
        <v>483768.18</v>
      </c>
      <c r="Y105" s="269">
        <v>46316.76</v>
      </c>
    </row>
    <row r="106" spans="1:25" x14ac:dyDescent="0.2">
      <c r="A106" s="283" t="s">
        <v>1725</v>
      </c>
      <c r="B106" s="267">
        <v>422779.94</v>
      </c>
      <c r="C106" s="267">
        <v>0</v>
      </c>
      <c r="D106" s="267">
        <v>27010.59</v>
      </c>
      <c r="E106" s="283">
        <v>1237752.26</v>
      </c>
      <c r="F106" s="283">
        <v>1354.83</v>
      </c>
      <c r="H106" s="271">
        <v>6675</v>
      </c>
      <c r="J106" s="271">
        <v>182</v>
      </c>
      <c r="M106" s="283">
        <v>-714922.02</v>
      </c>
      <c r="N106" s="283">
        <v>2447083.0099999998</v>
      </c>
      <c r="P106" s="268">
        <v>2902879.81</v>
      </c>
      <c r="R106" s="268">
        <v>2.5499999999999998</v>
      </c>
      <c r="S106" s="268">
        <v>186600</v>
      </c>
      <c r="T106" s="268">
        <v>6000</v>
      </c>
      <c r="U106" s="269">
        <v>499397</v>
      </c>
      <c r="X106" s="269">
        <v>2636862.84</v>
      </c>
      <c r="Y106" s="269">
        <v>7682.89</v>
      </c>
    </row>
    <row r="107" spans="1:25" x14ac:dyDescent="0.2">
      <c r="A107" s="283" t="s">
        <v>1808</v>
      </c>
      <c r="B107" s="267">
        <v>349375.56</v>
      </c>
      <c r="C107" s="267">
        <v>0</v>
      </c>
      <c r="D107" s="267">
        <v>38029.040000000001</v>
      </c>
      <c r="E107" s="283">
        <v>220209.28</v>
      </c>
      <c r="F107" s="283">
        <v>-4018</v>
      </c>
      <c r="J107" s="271">
        <v>323.2</v>
      </c>
      <c r="M107" s="283">
        <v>-1837460.59</v>
      </c>
      <c r="N107" s="283">
        <v>2389700.83</v>
      </c>
      <c r="P107" s="268">
        <v>597863.78</v>
      </c>
      <c r="R107" s="268">
        <v>121.23</v>
      </c>
      <c r="S107" s="268">
        <v>403360</v>
      </c>
      <c r="T107" s="268">
        <v>12000</v>
      </c>
      <c r="U107" s="269">
        <v>726760</v>
      </c>
      <c r="X107" s="269">
        <v>177870.93</v>
      </c>
      <c r="Y107" s="269">
        <v>47753.64</v>
      </c>
    </row>
    <row r="108" spans="1:25" x14ac:dyDescent="0.2">
      <c r="A108" s="283" t="s">
        <v>1809</v>
      </c>
      <c r="B108" s="267">
        <v>166395.87</v>
      </c>
      <c r="C108" s="267">
        <v>0</v>
      </c>
      <c r="D108" s="267">
        <v>76613.039999999994</v>
      </c>
      <c r="E108" s="283">
        <v>219789.5</v>
      </c>
      <c r="F108" s="283">
        <v>1025</v>
      </c>
      <c r="M108" s="283">
        <v>-4892075.5999999996</v>
      </c>
      <c r="N108" s="283">
        <v>5385590.1100000003</v>
      </c>
      <c r="P108" s="268">
        <v>475818.18</v>
      </c>
      <c r="S108" s="268">
        <v>93600</v>
      </c>
      <c r="U108" s="269">
        <v>316760</v>
      </c>
      <c r="X108" s="269">
        <v>237157.28</v>
      </c>
      <c r="Y108" s="269">
        <v>37923</v>
      </c>
    </row>
    <row r="109" spans="1:25" x14ac:dyDescent="0.2">
      <c r="A109" s="283" t="s">
        <v>1726</v>
      </c>
      <c r="B109" s="267">
        <v>401335.51</v>
      </c>
      <c r="C109" s="267">
        <v>0</v>
      </c>
      <c r="D109" s="267">
        <v>33984.75</v>
      </c>
      <c r="E109" s="283">
        <v>232613.83</v>
      </c>
      <c r="F109" s="283">
        <v>98140.73</v>
      </c>
      <c r="M109" s="283">
        <v>-1086766.99</v>
      </c>
      <c r="N109" s="283">
        <v>1851650.31</v>
      </c>
      <c r="P109" s="268">
        <v>537687.59</v>
      </c>
      <c r="S109" s="268">
        <v>394160</v>
      </c>
      <c r="T109" s="268">
        <v>8400</v>
      </c>
      <c r="U109" s="269">
        <v>596352</v>
      </c>
      <c r="X109" s="269">
        <v>156729.01999999999</v>
      </c>
      <c r="Y109" s="269">
        <v>54922.44</v>
      </c>
    </row>
    <row r="110" spans="1:25" x14ac:dyDescent="0.2">
      <c r="A110" s="283" t="s">
        <v>1727</v>
      </c>
      <c r="B110" s="267">
        <v>538241.93000000005</v>
      </c>
      <c r="C110" s="267">
        <v>0</v>
      </c>
      <c r="D110" s="267">
        <v>40089.19</v>
      </c>
      <c r="E110" s="283">
        <v>594692.46</v>
      </c>
      <c r="F110" s="283">
        <v>118138.74</v>
      </c>
      <c r="M110" s="283">
        <v>-248313.11</v>
      </c>
      <c r="N110" s="283">
        <v>1448584.45</v>
      </c>
      <c r="P110" s="268">
        <v>676141.53</v>
      </c>
      <c r="S110" s="268">
        <v>458040</v>
      </c>
      <c r="T110" s="268">
        <v>12000</v>
      </c>
      <c r="U110" s="269">
        <v>680437.57</v>
      </c>
      <c r="X110" s="269">
        <v>180051.22</v>
      </c>
      <c r="Y110" s="269">
        <v>77920.240000000005</v>
      </c>
    </row>
    <row r="111" spans="1:25" x14ac:dyDescent="0.2">
      <c r="A111" s="283" t="s">
        <v>1728</v>
      </c>
      <c r="B111" s="267">
        <v>510125.89</v>
      </c>
      <c r="D111" s="267">
        <v>58522.05</v>
      </c>
      <c r="E111" s="283">
        <v>280440.78000000003</v>
      </c>
      <c r="F111" s="283">
        <v>52681.55</v>
      </c>
      <c r="J111" s="271">
        <v>0</v>
      </c>
      <c r="M111" s="283">
        <v>-1759237.14</v>
      </c>
      <c r="N111" s="283">
        <v>2294612.94</v>
      </c>
      <c r="P111" s="268">
        <v>802648.09</v>
      </c>
      <c r="R111" s="268">
        <v>112.51</v>
      </c>
      <c r="S111" s="268">
        <v>605280</v>
      </c>
      <c r="T111" s="268">
        <v>6000</v>
      </c>
      <c r="U111" s="269">
        <v>863336</v>
      </c>
      <c r="X111" s="269">
        <v>203946.95</v>
      </c>
      <c r="Y111" s="269">
        <v>49992.77</v>
      </c>
    </row>
    <row r="112" spans="1:25" x14ac:dyDescent="0.2">
      <c r="A112" s="283" t="s">
        <v>1729</v>
      </c>
      <c r="B112" s="267">
        <v>37038.410000000003</v>
      </c>
      <c r="C112" s="267">
        <v>0</v>
      </c>
      <c r="D112" s="267">
        <v>32546.27</v>
      </c>
      <c r="E112" s="283">
        <v>150929.23000000001</v>
      </c>
      <c r="F112" s="283">
        <v>76619.240000000005</v>
      </c>
      <c r="J112" s="271">
        <v>0</v>
      </c>
      <c r="M112" s="283">
        <v>-1100226.8500000001</v>
      </c>
      <c r="N112" s="283">
        <v>1767292.42</v>
      </c>
      <c r="P112" s="268">
        <v>313859</v>
      </c>
      <c r="S112" s="268">
        <v>497560</v>
      </c>
      <c r="T112" s="268">
        <v>8000</v>
      </c>
      <c r="U112" s="269">
        <v>662240</v>
      </c>
      <c r="X112" s="269">
        <v>135005.76999999999</v>
      </c>
      <c r="Y112" s="269">
        <v>43330.45</v>
      </c>
    </row>
    <row r="113" spans="1:25" x14ac:dyDescent="0.2">
      <c r="A113" s="283" t="s">
        <v>1730</v>
      </c>
      <c r="B113" s="267">
        <v>321085.21999999997</v>
      </c>
      <c r="C113" s="267">
        <v>0</v>
      </c>
      <c r="D113" s="267">
        <v>15792.76</v>
      </c>
      <c r="E113" s="283">
        <v>766920.01</v>
      </c>
      <c r="F113" s="283">
        <v>77993.399999999994</v>
      </c>
      <c r="M113" s="283">
        <v>-54314.080000000002</v>
      </c>
      <c r="N113" s="283">
        <v>1775492.61</v>
      </c>
      <c r="P113" s="268">
        <v>751923.78</v>
      </c>
      <c r="S113" s="268">
        <v>586000</v>
      </c>
      <c r="T113" s="268">
        <v>21400</v>
      </c>
      <c r="U113" s="269">
        <v>889937.5</v>
      </c>
      <c r="X113" s="269">
        <v>285712.19</v>
      </c>
      <c r="Y113" s="269">
        <v>59406.9</v>
      </c>
    </row>
    <row r="114" spans="1:25" x14ac:dyDescent="0.2">
      <c r="A114" s="283" t="s">
        <v>1810</v>
      </c>
      <c r="B114" s="267">
        <v>339701.88</v>
      </c>
      <c r="D114" s="267">
        <v>35026.800000000003</v>
      </c>
      <c r="E114" s="283">
        <v>231864.06</v>
      </c>
      <c r="F114" s="283">
        <v>97556.49</v>
      </c>
      <c r="M114" s="283">
        <v>-72279.88</v>
      </c>
      <c r="N114" s="283">
        <v>2441491.2400000002</v>
      </c>
      <c r="P114" s="268">
        <v>545594.30000000005</v>
      </c>
      <c r="S114" s="268">
        <v>232480</v>
      </c>
      <c r="T114" s="268">
        <v>6000</v>
      </c>
      <c r="U114" s="269">
        <v>410315.5</v>
      </c>
      <c r="X114" s="269">
        <v>268374.95</v>
      </c>
      <c r="Y114" s="269">
        <v>52791.14</v>
      </c>
    </row>
    <row r="115" spans="1:25" x14ac:dyDescent="0.2">
      <c r="A115" s="283" t="s">
        <v>1731</v>
      </c>
      <c r="B115" s="267">
        <v>278457.87</v>
      </c>
      <c r="C115" s="267">
        <v>0</v>
      </c>
      <c r="D115" s="267">
        <v>25335.98</v>
      </c>
      <c r="E115" s="283">
        <v>159582.97</v>
      </c>
      <c r="F115" s="283">
        <v>103413.24</v>
      </c>
      <c r="J115" s="271">
        <v>78.06</v>
      </c>
      <c r="M115" s="283">
        <v>105990</v>
      </c>
      <c r="N115" s="283">
        <v>1753510.53</v>
      </c>
      <c r="P115" s="268">
        <v>500285.75</v>
      </c>
      <c r="S115" s="268">
        <v>668520</v>
      </c>
      <c r="U115" s="269">
        <v>965880</v>
      </c>
      <c r="X115" s="269">
        <v>196487.96</v>
      </c>
      <c r="Y115" s="269">
        <v>28267.360000000001</v>
      </c>
    </row>
    <row r="116" spans="1:25" x14ac:dyDescent="0.2">
      <c r="A116" s="283" t="s">
        <v>1732</v>
      </c>
      <c r="B116" s="267">
        <v>474614.98</v>
      </c>
      <c r="C116" s="267">
        <v>0</v>
      </c>
      <c r="D116" s="267">
        <v>28448.57</v>
      </c>
      <c r="E116" s="283">
        <v>158110.43</v>
      </c>
      <c r="F116" s="283">
        <v>119746.69</v>
      </c>
      <c r="J116" s="271">
        <v>0</v>
      </c>
      <c r="M116" s="283">
        <v>43949.5</v>
      </c>
      <c r="N116" s="283">
        <v>2570940.36</v>
      </c>
      <c r="P116" s="268">
        <v>645049.05000000005</v>
      </c>
      <c r="S116" s="268">
        <v>432560</v>
      </c>
      <c r="U116" s="269">
        <v>843635</v>
      </c>
      <c r="X116" s="269">
        <v>219322.1</v>
      </c>
      <c r="Y116" s="269">
        <v>68200.31</v>
      </c>
    </row>
    <row r="117" spans="1:25" x14ac:dyDescent="0.2">
      <c r="A117" s="283" t="s">
        <v>1733</v>
      </c>
      <c r="B117" s="267">
        <v>756676.39</v>
      </c>
      <c r="C117" s="267">
        <v>0</v>
      </c>
      <c r="D117" s="267">
        <v>28671.63</v>
      </c>
      <c r="E117" s="283">
        <v>932109.24</v>
      </c>
      <c r="F117" s="283">
        <v>152558.10999999999</v>
      </c>
      <c r="M117" s="283">
        <v>112905</v>
      </c>
      <c r="N117" s="283">
        <v>2193906.69</v>
      </c>
      <c r="P117" s="268">
        <v>528002.68000000005</v>
      </c>
      <c r="S117" s="268">
        <v>643200</v>
      </c>
      <c r="U117" s="269">
        <v>909294</v>
      </c>
      <c r="X117" s="269">
        <v>249549.65</v>
      </c>
      <c r="Y117" s="269">
        <v>79732.320000000007</v>
      </c>
    </row>
    <row r="118" spans="1:25" x14ac:dyDescent="0.2">
      <c r="A118" s="283" t="s">
        <v>1734</v>
      </c>
      <c r="B118" s="267">
        <v>538784.85</v>
      </c>
      <c r="C118" s="267">
        <v>0</v>
      </c>
      <c r="D118" s="267">
        <v>59290.61</v>
      </c>
      <c r="E118" s="283">
        <v>481016.75</v>
      </c>
      <c r="F118" s="283">
        <v>58198.67</v>
      </c>
      <c r="M118" s="283">
        <v>112350</v>
      </c>
      <c r="N118" s="283">
        <v>2140701.11</v>
      </c>
      <c r="P118" s="268">
        <v>530041.57999999996</v>
      </c>
      <c r="Q118" s="268">
        <v>20000</v>
      </c>
      <c r="S118" s="268">
        <v>367920</v>
      </c>
      <c r="U118" s="269">
        <v>703480</v>
      </c>
      <c r="X118" s="269">
        <v>231705.02</v>
      </c>
      <c r="Y118" s="269">
        <v>47987.14</v>
      </c>
    </row>
    <row r="119" spans="1:25" x14ac:dyDescent="0.2">
      <c r="A119" s="283" t="s">
        <v>1735</v>
      </c>
      <c r="B119" s="267">
        <v>1128085.31</v>
      </c>
      <c r="C119" s="267">
        <v>0</v>
      </c>
      <c r="D119" s="267">
        <v>5545.41</v>
      </c>
      <c r="E119" s="283">
        <v>466120.51</v>
      </c>
      <c r="F119" s="283">
        <v>112351.32</v>
      </c>
      <c r="M119" s="283">
        <v>142020</v>
      </c>
      <c r="N119" s="283">
        <v>2916966.34</v>
      </c>
      <c r="P119" s="268">
        <v>559771.05000000005</v>
      </c>
      <c r="Q119" s="268">
        <v>130000</v>
      </c>
      <c r="S119" s="268">
        <v>607480</v>
      </c>
      <c r="U119" s="269">
        <v>902620</v>
      </c>
      <c r="X119" s="269">
        <v>243251.57</v>
      </c>
      <c r="Y119" s="269">
        <v>76337.039999999994</v>
      </c>
    </row>
    <row r="120" spans="1:25" x14ac:dyDescent="0.2">
      <c r="A120" s="283" t="s">
        <v>1736</v>
      </c>
      <c r="B120" s="267">
        <v>902097.95</v>
      </c>
      <c r="C120" s="267">
        <v>0</v>
      </c>
      <c r="D120" s="267">
        <v>17291.84</v>
      </c>
      <c r="E120" s="283">
        <v>2316906.58</v>
      </c>
      <c r="F120" s="283">
        <v>108336.78</v>
      </c>
      <c r="J120" s="271">
        <v>0</v>
      </c>
      <c r="M120" s="283">
        <v>-20250</v>
      </c>
      <c r="N120" s="283">
        <v>1273796.02</v>
      </c>
      <c r="P120" s="268">
        <v>534560.66</v>
      </c>
      <c r="S120" s="268">
        <v>527800</v>
      </c>
      <c r="U120" s="269">
        <v>861439</v>
      </c>
      <c r="X120" s="269">
        <v>226106.87</v>
      </c>
      <c r="Y120" s="269">
        <v>81570.22</v>
      </c>
    </row>
    <row r="121" spans="1:25" x14ac:dyDescent="0.2">
      <c r="A121" s="283" t="s">
        <v>1737</v>
      </c>
      <c r="B121" s="267">
        <v>636432.04</v>
      </c>
      <c r="C121" s="267">
        <v>0</v>
      </c>
      <c r="D121" s="267">
        <v>38731.78</v>
      </c>
      <c r="E121" s="283">
        <v>1085761.9099999999</v>
      </c>
      <c r="F121" s="283">
        <v>171082.56</v>
      </c>
      <c r="M121" s="283">
        <v>529375.72</v>
      </c>
      <c r="N121" s="283">
        <v>1503797.2</v>
      </c>
      <c r="P121" s="268">
        <v>706943.34</v>
      </c>
      <c r="S121" s="268">
        <v>565920</v>
      </c>
      <c r="U121" s="269">
        <v>1067560</v>
      </c>
      <c r="X121" s="269">
        <v>216168.98</v>
      </c>
      <c r="Y121" s="269">
        <v>41685.49</v>
      </c>
    </row>
    <row r="122" spans="1:25" x14ac:dyDescent="0.2">
      <c r="A122" s="283" t="s">
        <v>1738</v>
      </c>
      <c r="B122" s="267">
        <v>777670.87</v>
      </c>
      <c r="C122" s="267">
        <v>0</v>
      </c>
      <c r="D122" s="267">
        <v>35202.29</v>
      </c>
      <c r="E122" s="283">
        <v>448647.82</v>
      </c>
      <c r="F122" s="283">
        <v>91413.35</v>
      </c>
      <c r="M122" s="283">
        <v>107325</v>
      </c>
      <c r="N122" s="283">
        <v>1567499.51</v>
      </c>
      <c r="P122" s="268">
        <v>395468.65</v>
      </c>
      <c r="Q122" s="268">
        <v>171100</v>
      </c>
      <c r="S122" s="268">
        <v>596120</v>
      </c>
      <c r="U122" s="269">
        <v>737240</v>
      </c>
      <c r="X122" s="269">
        <v>215115.07</v>
      </c>
      <c r="Y122" s="269">
        <v>28427.759999999998</v>
      </c>
    </row>
    <row r="123" spans="1:25" x14ac:dyDescent="0.2">
      <c r="A123" s="283" t="s">
        <v>1815</v>
      </c>
      <c r="B123" s="267">
        <v>490666.73</v>
      </c>
      <c r="C123" s="267">
        <v>0</v>
      </c>
      <c r="D123" s="267">
        <v>38156.910000000003</v>
      </c>
      <c r="E123" s="283">
        <v>650520.72</v>
      </c>
      <c r="F123" s="283">
        <v>65178.28</v>
      </c>
      <c r="J123" s="271">
        <v>0</v>
      </c>
      <c r="M123" s="283">
        <v>69020</v>
      </c>
      <c r="N123" s="283">
        <v>2486417.9700000002</v>
      </c>
      <c r="P123" s="268">
        <v>411157.41</v>
      </c>
      <c r="S123" s="268">
        <v>337260</v>
      </c>
      <c r="U123" s="269">
        <v>619105</v>
      </c>
      <c r="X123" s="269">
        <v>130806.91</v>
      </c>
      <c r="Y123" s="269">
        <v>54754.51</v>
      </c>
    </row>
    <row r="124" spans="1:25" x14ac:dyDescent="0.2">
      <c r="A124" s="283" t="s">
        <v>1816</v>
      </c>
      <c r="B124" s="267">
        <v>535891.68000000005</v>
      </c>
      <c r="C124" s="267">
        <v>0</v>
      </c>
      <c r="D124" s="267">
        <v>33384.93</v>
      </c>
      <c r="E124" s="283">
        <v>368726.67</v>
      </c>
      <c r="F124" s="283">
        <v>78689.289999999994</v>
      </c>
      <c r="J124" s="271">
        <v>0</v>
      </c>
      <c r="M124" s="283">
        <v>87475</v>
      </c>
      <c r="N124" s="283">
        <v>2517902.33</v>
      </c>
      <c r="P124" s="268">
        <v>483445.58</v>
      </c>
      <c r="S124" s="268">
        <v>357280</v>
      </c>
      <c r="U124" s="269">
        <v>643440</v>
      </c>
      <c r="X124" s="269">
        <v>198056.89</v>
      </c>
      <c r="Y124" s="269">
        <v>49634.9</v>
      </c>
    </row>
    <row r="125" spans="1:25" x14ac:dyDescent="0.2">
      <c r="A125" s="283" t="s">
        <v>1739</v>
      </c>
      <c r="B125" s="267">
        <v>401875.29</v>
      </c>
      <c r="C125" s="267">
        <v>0</v>
      </c>
      <c r="D125" s="267">
        <v>106861.38</v>
      </c>
      <c r="E125" s="283">
        <v>162002.29</v>
      </c>
      <c r="F125" s="283">
        <v>21516.79</v>
      </c>
      <c r="H125" s="271">
        <v>0</v>
      </c>
      <c r="N125" s="283">
        <v>2171633.4300000002</v>
      </c>
      <c r="P125" s="268">
        <v>509818.71</v>
      </c>
      <c r="Q125" s="268">
        <v>51100</v>
      </c>
      <c r="R125" s="268">
        <v>2.93</v>
      </c>
      <c r="S125" s="268">
        <v>425058</v>
      </c>
      <c r="U125" s="269">
        <v>553644</v>
      </c>
      <c r="X125" s="269">
        <v>151960.54</v>
      </c>
      <c r="Y125" s="269">
        <v>45129.25</v>
      </c>
    </row>
    <row r="126" spans="1:25" x14ac:dyDescent="0.2">
      <c r="A126" s="283" t="s">
        <v>1740</v>
      </c>
      <c r="B126" s="267">
        <v>367238.58</v>
      </c>
      <c r="C126" s="267">
        <v>0</v>
      </c>
      <c r="D126" s="267">
        <v>139878.91</v>
      </c>
      <c r="E126" s="283">
        <v>1524.7</v>
      </c>
      <c r="F126" s="283">
        <v>141114.48000000001</v>
      </c>
      <c r="J126" s="271">
        <v>436.18</v>
      </c>
      <c r="N126" s="283">
        <v>1977387.82</v>
      </c>
      <c r="P126" s="268">
        <v>1231876.18</v>
      </c>
      <c r="R126" s="268">
        <v>182844.12</v>
      </c>
      <c r="S126" s="268">
        <v>814472</v>
      </c>
      <c r="U126" s="269">
        <v>1289682</v>
      </c>
      <c r="X126" s="269">
        <v>242808.08</v>
      </c>
      <c r="Y126" s="269">
        <v>26900.17</v>
      </c>
    </row>
    <row r="127" spans="1:25" x14ac:dyDescent="0.2">
      <c r="A127" s="283" t="s">
        <v>1741</v>
      </c>
      <c r="B127" s="267">
        <v>300554.99</v>
      </c>
      <c r="C127" s="267">
        <v>0</v>
      </c>
      <c r="D127" s="267">
        <v>40718.800000000003</v>
      </c>
      <c r="E127" s="283">
        <v>166151.75</v>
      </c>
      <c r="F127" s="283">
        <v>57000.78</v>
      </c>
      <c r="H127" s="271">
        <v>74600</v>
      </c>
      <c r="N127" s="283">
        <v>1774116.27</v>
      </c>
      <c r="P127" s="268">
        <v>569294.78</v>
      </c>
      <c r="S127" s="268">
        <v>367990</v>
      </c>
      <c r="T127" s="268">
        <v>5000</v>
      </c>
      <c r="U127" s="269">
        <v>497929</v>
      </c>
      <c r="X127" s="269">
        <v>165882.38</v>
      </c>
      <c r="Y127" s="269">
        <v>23267.93</v>
      </c>
    </row>
    <row r="128" spans="1:25" x14ac:dyDescent="0.2">
      <c r="A128" s="283" t="s">
        <v>1742</v>
      </c>
      <c r="B128" s="267">
        <v>405424.1</v>
      </c>
      <c r="C128" s="267">
        <v>0</v>
      </c>
      <c r="D128" s="267">
        <v>166908.37</v>
      </c>
      <c r="E128" s="283">
        <v>115863.53</v>
      </c>
      <c r="F128" s="283">
        <v>71922.899999999994</v>
      </c>
      <c r="H128" s="271">
        <v>0</v>
      </c>
      <c r="N128" s="283">
        <v>1520211.94</v>
      </c>
      <c r="P128" s="268">
        <v>683861.99</v>
      </c>
      <c r="R128" s="268">
        <v>66.89</v>
      </c>
      <c r="S128" s="268">
        <v>860043</v>
      </c>
      <c r="U128" s="269">
        <v>1018403</v>
      </c>
      <c r="X128" s="269">
        <v>150697.07</v>
      </c>
      <c r="Y128" s="269">
        <v>13793.32</v>
      </c>
    </row>
    <row r="129" spans="1:25" x14ac:dyDescent="0.2">
      <c r="A129" s="283" t="s">
        <v>1743</v>
      </c>
      <c r="B129" s="267">
        <v>841249.79</v>
      </c>
      <c r="C129" s="267">
        <v>0</v>
      </c>
      <c r="D129" s="267">
        <v>72216.210000000006</v>
      </c>
      <c r="E129" s="283">
        <v>161197.75</v>
      </c>
      <c r="F129" s="283">
        <v>98472</v>
      </c>
      <c r="N129" s="283">
        <v>2436322.09</v>
      </c>
      <c r="P129" s="268">
        <v>1036070.32</v>
      </c>
      <c r="Q129" s="268">
        <v>48000</v>
      </c>
      <c r="R129" s="268">
        <v>47.07</v>
      </c>
      <c r="S129" s="268">
        <v>477314</v>
      </c>
      <c r="T129" s="268">
        <v>11200</v>
      </c>
      <c r="U129" s="269">
        <v>800172</v>
      </c>
      <c r="X129" s="269">
        <v>373650.53</v>
      </c>
      <c r="Y129" s="269">
        <v>33791.4</v>
      </c>
    </row>
    <row r="130" spans="1:25" x14ac:dyDescent="0.2">
      <c r="A130" s="283" t="s">
        <v>1744</v>
      </c>
      <c r="B130" s="267">
        <v>176003.56</v>
      </c>
      <c r="C130" s="267">
        <v>0</v>
      </c>
      <c r="D130" s="267">
        <v>73028.56</v>
      </c>
      <c r="E130" s="283">
        <v>330997.59999999998</v>
      </c>
      <c r="F130" s="283">
        <v>111833.59</v>
      </c>
      <c r="J130" s="271">
        <v>163</v>
      </c>
      <c r="N130" s="283">
        <v>1752442.7</v>
      </c>
      <c r="P130" s="268">
        <v>501381.23</v>
      </c>
      <c r="Q130" s="268">
        <v>89500</v>
      </c>
      <c r="R130" s="268">
        <v>164.91</v>
      </c>
      <c r="S130" s="268">
        <v>178240</v>
      </c>
      <c r="T130" s="268">
        <v>2800</v>
      </c>
      <c r="U130" s="269">
        <v>306511</v>
      </c>
      <c r="X130" s="269">
        <v>205160.2</v>
      </c>
      <c r="Y130" s="269">
        <v>68794.44</v>
      </c>
    </row>
    <row r="131" spans="1:25" x14ac:dyDescent="0.2">
      <c r="A131" s="283" t="s">
        <v>1745</v>
      </c>
      <c r="B131" s="267">
        <v>256744.77</v>
      </c>
      <c r="C131" s="267">
        <v>0</v>
      </c>
      <c r="D131" s="267">
        <v>64792.29</v>
      </c>
      <c r="E131" s="283">
        <v>347821.7</v>
      </c>
      <c r="F131" s="283">
        <v>36847.9</v>
      </c>
      <c r="N131" s="283">
        <v>2586652.75</v>
      </c>
      <c r="P131" s="268">
        <v>437350.26</v>
      </c>
      <c r="R131" s="268">
        <v>43.36</v>
      </c>
      <c r="S131" s="268">
        <v>405472</v>
      </c>
      <c r="T131" s="268">
        <v>2800</v>
      </c>
      <c r="U131" s="269">
        <v>492552</v>
      </c>
      <c r="X131" s="269">
        <v>226401.36</v>
      </c>
      <c r="Y131" s="269">
        <v>52647.87</v>
      </c>
    </row>
    <row r="132" spans="1:25" x14ac:dyDescent="0.2">
      <c r="A132" s="283" t="s">
        <v>1746</v>
      </c>
      <c r="B132" s="267">
        <v>375602.1</v>
      </c>
      <c r="C132" s="267">
        <v>0</v>
      </c>
      <c r="D132" s="267">
        <v>121646.95</v>
      </c>
      <c r="E132" s="283">
        <v>50213.35</v>
      </c>
      <c r="F132" s="283">
        <v>62950.89</v>
      </c>
      <c r="H132" s="271">
        <v>2600</v>
      </c>
      <c r="N132" s="283">
        <v>1898238.82</v>
      </c>
      <c r="P132" s="268">
        <v>757035.13</v>
      </c>
      <c r="R132" s="268">
        <v>112.06</v>
      </c>
      <c r="S132" s="268">
        <v>578888</v>
      </c>
      <c r="T132" s="268">
        <v>2800</v>
      </c>
      <c r="U132" s="269">
        <v>752528</v>
      </c>
      <c r="X132" s="269">
        <v>219683.38</v>
      </c>
      <c r="Y132" s="269">
        <v>29614.799999999999</v>
      </c>
    </row>
    <row r="133" spans="1:25" x14ac:dyDescent="0.2">
      <c r="A133" s="283" t="s">
        <v>1747</v>
      </c>
      <c r="B133" s="267">
        <v>589767.77</v>
      </c>
      <c r="C133" s="267">
        <v>0</v>
      </c>
      <c r="D133" s="267">
        <v>140351.70000000001</v>
      </c>
      <c r="E133" s="283">
        <v>370502.11</v>
      </c>
      <c r="F133" s="283">
        <v>22698.01</v>
      </c>
      <c r="N133" s="283">
        <v>2434424.27</v>
      </c>
      <c r="P133" s="268">
        <v>567421.87</v>
      </c>
      <c r="S133" s="268">
        <v>572300</v>
      </c>
      <c r="U133" s="269">
        <v>703157</v>
      </c>
      <c r="X133" s="269">
        <v>212366.24</v>
      </c>
      <c r="Y133" s="269">
        <v>51379.360000000001</v>
      </c>
    </row>
    <row r="134" spans="1:25" x14ac:dyDescent="0.2">
      <c r="A134" s="283" t="s">
        <v>1748</v>
      </c>
      <c r="B134" s="267">
        <v>187978.18</v>
      </c>
      <c r="C134" s="267">
        <v>0</v>
      </c>
      <c r="D134" s="267">
        <v>117302.82</v>
      </c>
      <c r="E134" s="283">
        <v>429492.57</v>
      </c>
      <c r="F134" s="283">
        <v>56008.43</v>
      </c>
      <c r="H134" s="271">
        <v>33300</v>
      </c>
      <c r="N134" s="283">
        <v>2150215.54</v>
      </c>
      <c r="P134" s="268">
        <v>1024053.1</v>
      </c>
      <c r="S134" s="268">
        <v>411432</v>
      </c>
      <c r="U134" s="269">
        <v>766152</v>
      </c>
      <c r="X134" s="269">
        <v>372040.25</v>
      </c>
      <c r="Y134" s="269">
        <v>54024.04</v>
      </c>
    </row>
    <row r="135" spans="1:25" x14ac:dyDescent="0.2">
      <c r="A135" s="283" t="s">
        <v>1811</v>
      </c>
      <c r="B135" s="267">
        <v>146185.53</v>
      </c>
      <c r="C135" s="267">
        <v>0</v>
      </c>
      <c r="D135" s="267">
        <v>40601.54</v>
      </c>
      <c r="E135" s="283">
        <v>277819.06</v>
      </c>
      <c r="F135" s="283">
        <v>93280.55</v>
      </c>
      <c r="N135" s="283">
        <v>1699412.19</v>
      </c>
      <c r="P135" s="268">
        <v>361637.44</v>
      </c>
      <c r="R135" s="268">
        <v>38.409999999999997</v>
      </c>
      <c r="S135" s="268">
        <v>272076</v>
      </c>
      <c r="T135" s="268">
        <v>2800</v>
      </c>
      <c r="U135" s="269">
        <v>355046</v>
      </c>
      <c r="X135" s="269">
        <v>117996.73</v>
      </c>
      <c r="Y135" s="269">
        <v>53102.17</v>
      </c>
    </row>
    <row r="136" spans="1:25" x14ac:dyDescent="0.2">
      <c r="A136" s="283" t="s">
        <v>1749</v>
      </c>
      <c r="B136" s="267">
        <v>698068.02</v>
      </c>
      <c r="C136" s="267">
        <v>0</v>
      </c>
      <c r="D136" s="267">
        <v>147616.76999999999</v>
      </c>
      <c r="E136" s="283">
        <v>682482.44</v>
      </c>
      <c r="F136" s="283">
        <v>34780.94</v>
      </c>
      <c r="H136" s="271">
        <v>49063.519999999997</v>
      </c>
      <c r="M136" s="283">
        <v>5015.3</v>
      </c>
      <c r="N136" s="283">
        <v>3628521.74</v>
      </c>
      <c r="P136" s="268">
        <v>1111299.47</v>
      </c>
      <c r="S136" s="268">
        <v>632807</v>
      </c>
      <c r="T136" s="268">
        <v>10500</v>
      </c>
      <c r="U136" s="269">
        <v>1050986</v>
      </c>
      <c r="X136" s="269">
        <v>344724.47</v>
      </c>
      <c r="Y136" s="269">
        <v>69459</v>
      </c>
    </row>
    <row r="137" spans="1:25" x14ac:dyDescent="0.2">
      <c r="A137" s="283" t="s">
        <v>1750</v>
      </c>
      <c r="B137" s="267">
        <v>204884.14</v>
      </c>
      <c r="C137" s="267">
        <v>42000</v>
      </c>
      <c r="D137" s="267">
        <v>198029.59</v>
      </c>
      <c r="E137" s="283">
        <v>1053822.7</v>
      </c>
      <c r="F137" s="283">
        <v>29353.32</v>
      </c>
      <c r="H137" s="271">
        <v>20862.5</v>
      </c>
      <c r="J137" s="271">
        <v>0</v>
      </c>
      <c r="M137" s="283">
        <v>232.46</v>
      </c>
      <c r="N137" s="283">
        <v>365872.84</v>
      </c>
      <c r="P137" s="268">
        <v>512427</v>
      </c>
      <c r="S137" s="268">
        <v>638985.5</v>
      </c>
      <c r="T137" s="268">
        <v>10500</v>
      </c>
      <c r="U137" s="269">
        <v>843747.5</v>
      </c>
      <c r="X137" s="269">
        <v>378014.71999999997</v>
      </c>
      <c r="Y137" s="269">
        <v>33840.559999999998</v>
      </c>
    </row>
    <row r="138" spans="1:25" x14ac:dyDescent="0.2">
      <c r="A138" s="283" t="s">
        <v>1751</v>
      </c>
      <c r="B138" s="267">
        <v>482931.03</v>
      </c>
      <c r="C138" s="267">
        <v>0</v>
      </c>
      <c r="D138" s="267">
        <v>150234.51</v>
      </c>
      <c r="E138" s="283">
        <v>96796.14</v>
      </c>
      <c r="F138" s="283">
        <v>57959.16</v>
      </c>
      <c r="H138" s="271">
        <v>15762.5</v>
      </c>
      <c r="J138" s="271">
        <v>132892</v>
      </c>
      <c r="N138" s="283">
        <v>2122751.4700000002</v>
      </c>
      <c r="P138" s="268">
        <v>619851.02</v>
      </c>
      <c r="Q138" s="268">
        <v>169210</v>
      </c>
      <c r="S138" s="268">
        <v>747687.5</v>
      </c>
      <c r="T138" s="268">
        <v>7500</v>
      </c>
      <c r="U138" s="269">
        <v>924118.5</v>
      </c>
      <c r="X138" s="269">
        <v>428247.67</v>
      </c>
      <c r="Y138" s="269">
        <v>7927.28</v>
      </c>
    </row>
    <row r="139" spans="1:25" x14ac:dyDescent="0.2">
      <c r="A139" s="283" t="s">
        <v>1752</v>
      </c>
      <c r="B139" s="267">
        <v>320397.37</v>
      </c>
      <c r="C139" s="267">
        <v>0</v>
      </c>
      <c r="D139" s="267">
        <v>132125.73000000001</v>
      </c>
      <c r="E139" s="283">
        <v>1422809.42</v>
      </c>
      <c r="F139" s="283">
        <v>96381.53</v>
      </c>
      <c r="H139" s="271">
        <v>30550</v>
      </c>
      <c r="N139" s="283">
        <v>765116.2</v>
      </c>
      <c r="P139" s="268">
        <v>412491.35</v>
      </c>
      <c r="Q139" s="268">
        <v>65925</v>
      </c>
      <c r="S139" s="268">
        <v>502020</v>
      </c>
      <c r="T139" s="268">
        <v>9000</v>
      </c>
      <c r="U139" s="269">
        <v>754181</v>
      </c>
      <c r="X139" s="269">
        <v>269937.68</v>
      </c>
      <c r="Y139" s="269">
        <v>49088.959999999999</v>
      </c>
    </row>
    <row r="140" spans="1:25" x14ac:dyDescent="0.2">
      <c r="A140" s="283" t="s">
        <v>1753</v>
      </c>
      <c r="B140" s="267">
        <v>117752.89</v>
      </c>
      <c r="C140" s="267">
        <v>0</v>
      </c>
      <c r="D140" s="267">
        <v>47332.75</v>
      </c>
      <c r="E140" s="283">
        <v>290917.49</v>
      </c>
      <c r="F140" s="283">
        <v>36536.28</v>
      </c>
      <c r="H140" s="271">
        <v>27562.5</v>
      </c>
      <c r="J140" s="271">
        <v>160</v>
      </c>
      <c r="N140" s="283">
        <v>3234091.19</v>
      </c>
      <c r="P140" s="268">
        <v>667175.39</v>
      </c>
      <c r="S140" s="268">
        <v>374101.5</v>
      </c>
      <c r="T140" s="268">
        <v>10500</v>
      </c>
      <c r="U140" s="269">
        <v>583814.5</v>
      </c>
      <c r="X140" s="269">
        <v>530475.19999999995</v>
      </c>
      <c r="Y140" s="269">
        <v>48249.32</v>
      </c>
    </row>
    <row r="141" spans="1:25" x14ac:dyDescent="0.2">
      <c r="A141" s="283" t="s">
        <v>1754</v>
      </c>
      <c r="B141" s="267">
        <v>165783.03</v>
      </c>
      <c r="C141" s="267">
        <v>0</v>
      </c>
      <c r="D141" s="267">
        <v>122319.11</v>
      </c>
      <c r="E141" s="283">
        <v>548379.09</v>
      </c>
      <c r="F141" s="283">
        <v>125676.51</v>
      </c>
      <c r="H141" s="271">
        <v>23600</v>
      </c>
      <c r="J141" s="271">
        <v>334.03</v>
      </c>
      <c r="N141" s="283">
        <v>1809525.85</v>
      </c>
      <c r="P141" s="268">
        <v>533516</v>
      </c>
      <c r="S141" s="268">
        <v>331830.5</v>
      </c>
      <c r="T141" s="268">
        <v>6000</v>
      </c>
      <c r="U141" s="269">
        <v>536456.5</v>
      </c>
      <c r="X141" s="269">
        <v>179170.12</v>
      </c>
      <c r="Y141" s="269">
        <v>41300.120000000003</v>
      </c>
    </row>
    <row r="142" spans="1:25" x14ac:dyDescent="0.2">
      <c r="A142" s="282" t="s">
        <v>1755</v>
      </c>
      <c r="B142" s="267">
        <v>455083.67</v>
      </c>
      <c r="C142" s="267">
        <v>0</v>
      </c>
      <c r="D142" s="267">
        <v>46916.76</v>
      </c>
      <c r="E142" s="283">
        <v>1101543.98</v>
      </c>
      <c r="F142" s="283">
        <v>204458.07</v>
      </c>
      <c r="H142" s="271">
        <v>26852.6</v>
      </c>
      <c r="N142" s="283">
        <v>1034850.95</v>
      </c>
      <c r="P142" s="268">
        <v>697631.13</v>
      </c>
      <c r="S142" s="268">
        <v>565120.5</v>
      </c>
      <c r="T142" s="268">
        <v>10500</v>
      </c>
      <c r="U142" s="269">
        <v>787506.5</v>
      </c>
      <c r="X142" s="269">
        <v>401430.14</v>
      </c>
      <c r="Y142" s="269">
        <v>72299.37</v>
      </c>
    </row>
    <row r="143" spans="1:25" x14ac:dyDescent="0.2">
      <c r="A143" s="283" t="s">
        <v>1756</v>
      </c>
      <c r="B143" s="267">
        <v>382481</v>
      </c>
      <c r="C143" s="267">
        <v>0</v>
      </c>
      <c r="D143" s="267">
        <v>95217.88</v>
      </c>
      <c r="E143" s="283">
        <v>166388.91</v>
      </c>
      <c r="F143" s="283">
        <v>130447.03999999999</v>
      </c>
      <c r="H143" s="271">
        <v>28652.5</v>
      </c>
      <c r="J143" s="271">
        <v>956.05</v>
      </c>
      <c r="N143" s="283">
        <v>1778360.15</v>
      </c>
      <c r="P143" s="268">
        <v>846894.82</v>
      </c>
      <c r="R143" s="268">
        <v>3059.56</v>
      </c>
      <c r="S143" s="268">
        <v>299547.5</v>
      </c>
      <c r="T143" s="268">
        <v>7500</v>
      </c>
      <c r="U143" s="269">
        <v>568513.5</v>
      </c>
      <c r="X143" s="269">
        <v>399640.99</v>
      </c>
      <c r="Y143" s="269">
        <v>31314.880000000001</v>
      </c>
    </row>
    <row r="144" spans="1:25" x14ac:dyDescent="0.2">
      <c r="A144" s="283" t="s">
        <v>1757</v>
      </c>
      <c r="B144" s="267">
        <v>236418.5</v>
      </c>
      <c r="C144" s="267">
        <v>32300</v>
      </c>
      <c r="D144" s="267">
        <v>58547.01</v>
      </c>
      <c r="E144" s="283">
        <v>357575.73</v>
      </c>
      <c r="F144" s="283">
        <v>32557.7</v>
      </c>
      <c r="H144" s="271">
        <v>29550</v>
      </c>
      <c r="J144" s="271">
        <v>137507.76999999999</v>
      </c>
      <c r="M144" s="283">
        <v>-105333.52</v>
      </c>
      <c r="N144" s="283">
        <v>2463401.71</v>
      </c>
      <c r="P144" s="268">
        <v>496231.91</v>
      </c>
      <c r="S144" s="268">
        <v>334397</v>
      </c>
      <c r="T144" s="268">
        <v>6000</v>
      </c>
      <c r="U144" s="269">
        <v>538877</v>
      </c>
      <c r="X144" s="269">
        <v>708407.27</v>
      </c>
      <c r="Y144" s="269">
        <v>43897.66</v>
      </c>
    </row>
    <row r="145" spans="1:26" x14ac:dyDescent="0.2">
      <c r="A145" s="283" t="s">
        <v>1758</v>
      </c>
      <c r="B145" s="267">
        <v>181214.96</v>
      </c>
      <c r="C145" s="267">
        <v>0</v>
      </c>
      <c r="D145" s="267">
        <v>81859.48</v>
      </c>
      <c r="E145" s="283">
        <v>52422.96</v>
      </c>
      <c r="F145" s="283">
        <v>87005.82</v>
      </c>
      <c r="H145" s="271">
        <v>40611.94</v>
      </c>
      <c r="J145" s="271">
        <v>477.86</v>
      </c>
      <c r="N145" s="283">
        <v>1748544.54</v>
      </c>
      <c r="P145" s="268">
        <v>832091.75</v>
      </c>
      <c r="S145" s="268">
        <v>562740.5</v>
      </c>
      <c r="T145" s="268">
        <v>6000</v>
      </c>
      <c r="U145" s="269">
        <v>822454.5</v>
      </c>
      <c r="X145" s="269">
        <v>493357.32</v>
      </c>
      <c r="Y145" s="269">
        <v>17250.919999999998</v>
      </c>
    </row>
    <row r="146" spans="1:26" x14ac:dyDescent="0.2">
      <c r="A146" s="283" t="s">
        <v>1759</v>
      </c>
      <c r="B146" s="267">
        <v>371733.88</v>
      </c>
      <c r="C146" s="267">
        <v>27950</v>
      </c>
      <c r="D146" s="267">
        <v>169242.81</v>
      </c>
      <c r="E146" s="283">
        <v>1276024.49</v>
      </c>
      <c r="F146" s="283">
        <v>120289.98</v>
      </c>
      <c r="H146" s="271">
        <v>38400</v>
      </c>
      <c r="J146" s="271">
        <v>66544.86</v>
      </c>
      <c r="M146" s="283">
        <v>4381.12</v>
      </c>
      <c r="N146" s="283">
        <v>577706.88</v>
      </c>
      <c r="P146" s="268">
        <v>945360.74</v>
      </c>
      <c r="S146" s="268">
        <v>592745</v>
      </c>
      <c r="T146" s="268">
        <v>10500</v>
      </c>
      <c r="U146" s="269">
        <v>900198</v>
      </c>
      <c r="X146" s="269">
        <v>402111.55</v>
      </c>
      <c r="Y146" s="269">
        <v>51185.64</v>
      </c>
    </row>
    <row r="147" spans="1:26" x14ac:dyDescent="0.2">
      <c r="A147" s="283" t="s">
        <v>1760</v>
      </c>
      <c r="B147" s="267">
        <v>316962.82</v>
      </c>
      <c r="C147" s="267">
        <v>0</v>
      </c>
      <c r="D147" s="267">
        <v>81704.52</v>
      </c>
      <c r="E147" s="283">
        <v>80865.149999999994</v>
      </c>
      <c r="F147" s="283">
        <v>156983.06</v>
      </c>
      <c r="H147" s="271">
        <v>28075</v>
      </c>
      <c r="J147" s="271">
        <v>673.38</v>
      </c>
      <c r="N147" s="283">
        <v>3628551.99</v>
      </c>
      <c r="P147" s="268">
        <v>677525.03</v>
      </c>
      <c r="R147" s="268">
        <v>0.28000000000000003</v>
      </c>
      <c r="S147" s="268">
        <v>800793</v>
      </c>
      <c r="T147" s="268">
        <v>10500</v>
      </c>
      <c r="U147" s="269">
        <v>1097462</v>
      </c>
      <c r="X147" s="269">
        <v>350025.44</v>
      </c>
      <c r="Y147" s="269">
        <v>24086.639999999999</v>
      </c>
    </row>
    <row r="148" spans="1:26" x14ac:dyDescent="0.2">
      <c r="A148" s="283" t="s">
        <v>1761</v>
      </c>
      <c r="B148" s="267">
        <v>505761.68</v>
      </c>
      <c r="C148" s="267">
        <v>0</v>
      </c>
      <c r="D148" s="267">
        <v>140610.32999999999</v>
      </c>
      <c r="E148" s="283">
        <v>289330.03999999998</v>
      </c>
      <c r="F148" s="283">
        <v>64194.42</v>
      </c>
      <c r="H148" s="271">
        <v>22762.5</v>
      </c>
      <c r="N148" s="283">
        <v>2252597.11</v>
      </c>
      <c r="P148" s="268">
        <v>629513.15</v>
      </c>
      <c r="S148" s="268">
        <v>613487</v>
      </c>
      <c r="T148" s="268">
        <v>12000</v>
      </c>
      <c r="U148" s="269">
        <v>829861</v>
      </c>
      <c r="X148" s="269">
        <v>185838.15</v>
      </c>
      <c r="Y148" s="269">
        <v>55101.86</v>
      </c>
    </row>
    <row r="149" spans="1:26" x14ac:dyDescent="0.2">
      <c r="A149" s="283" t="s">
        <v>1762</v>
      </c>
      <c r="B149" s="267">
        <v>187806.26</v>
      </c>
      <c r="C149" s="267">
        <v>0</v>
      </c>
      <c r="D149" s="267">
        <v>37377.019999999997</v>
      </c>
      <c r="E149" s="283">
        <v>1445464.41</v>
      </c>
      <c r="F149" s="283">
        <v>43711.73</v>
      </c>
      <c r="H149" s="271">
        <v>29150</v>
      </c>
      <c r="M149" s="283">
        <v>0</v>
      </c>
      <c r="N149" s="283">
        <v>605433.22</v>
      </c>
      <c r="P149" s="268">
        <v>408360.42</v>
      </c>
      <c r="S149" s="268">
        <v>307482</v>
      </c>
      <c r="T149" s="268">
        <v>4500</v>
      </c>
      <c r="U149" s="269">
        <v>445894</v>
      </c>
      <c r="X149" s="269">
        <v>189924.56</v>
      </c>
      <c r="Y149" s="269">
        <v>51933.760000000002</v>
      </c>
    </row>
    <row r="150" spans="1:26" x14ac:dyDescent="0.2">
      <c r="A150" s="283" t="s">
        <v>1763</v>
      </c>
      <c r="B150" s="267">
        <v>419086.53</v>
      </c>
      <c r="C150" s="267">
        <v>0</v>
      </c>
      <c r="D150" s="267">
        <v>45447.92</v>
      </c>
      <c r="E150" s="283">
        <v>1025581.32</v>
      </c>
      <c r="F150" s="283">
        <v>33961.980000000003</v>
      </c>
      <c r="H150" s="271">
        <v>13760.5</v>
      </c>
      <c r="N150" s="283">
        <v>698047.3</v>
      </c>
      <c r="P150" s="268">
        <v>525385.82999999996</v>
      </c>
      <c r="S150" s="268">
        <v>448038.5</v>
      </c>
      <c r="T150" s="268">
        <v>7500</v>
      </c>
      <c r="U150" s="269">
        <v>584803.5</v>
      </c>
      <c r="X150" s="269">
        <v>214366.7</v>
      </c>
      <c r="Y150" s="269">
        <v>38177.120000000003</v>
      </c>
    </row>
    <row r="151" spans="1:26" x14ac:dyDescent="0.2">
      <c r="A151" s="283" t="s">
        <v>1764</v>
      </c>
      <c r="B151" s="267">
        <v>75111.42</v>
      </c>
      <c r="C151" s="267">
        <v>0</v>
      </c>
      <c r="D151" s="267">
        <v>72029.78</v>
      </c>
      <c r="E151" s="283">
        <v>1032091.1</v>
      </c>
      <c r="F151" s="283">
        <v>69235.56</v>
      </c>
      <c r="H151" s="271">
        <v>13762.5</v>
      </c>
      <c r="J151" s="271">
        <v>1130.33</v>
      </c>
      <c r="N151" s="283">
        <v>399608.02</v>
      </c>
      <c r="P151" s="268">
        <v>394544.6</v>
      </c>
      <c r="S151" s="268">
        <v>167116.35</v>
      </c>
      <c r="T151" s="268">
        <v>6000</v>
      </c>
      <c r="U151" s="269">
        <v>293946.34999999998</v>
      </c>
      <c r="X151" s="269">
        <v>281297.45</v>
      </c>
      <c r="Y151" s="269">
        <v>45542.239999999998</v>
      </c>
    </row>
    <row r="152" spans="1:26" x14ac:dyDescent="0.2">
      <c r="A152" s="283" t="s">
        <v>1765</v>
      </c>
      <c r="B152" s="267">
        <v>172373.28</v>
      </c>
      <c r="C152" s="267">
        <v>0</v>
      </c>
      <c r="D152" s="267">
        <v>67157.8</v>
      </c>
      <c r="E152" s="283">
        <v>29652.45</v>
      </c>
      <c r="F152" s="283">
        <v>131084.91</v>
      </c>
      <c r="H152" s="271">
        <v>46062.5</v>
      </c>
      <c r="J152" s="271">
        <v>256.06</v>
      </c>
      <c r="N152" s="283">
        <v>1677902.08</v>
      </c>
      <c r="P152" s="268">
        <v>573353.5</v>
      </c>
      <c r="R152" s="268">
        <v>3.38</v>
      </c>
      <c r="S152" s="268">
        <v>421106</v>
      </c>
      <c r="T152" s="268">
        <v>10500</v>
      </c>
      <c r="U152" s="269">
        <v>668909</v>
      </c>
      <c r="X152" s="269">
        <v>227463.63</v>
      </c>
      <c r="Y152" s="269">
        <v>34222.92</v>
      </c>
    </row>
    <row r="153" spans="1:26" x14ac:dyDescent="0.2">
      <c r="A153" s="283" t="s">
        <v>1766</v>
      </c>
      <c r="B153" s="267">
        <v>65419.88</v>
      </c>
      <c r="C153" s="267">
        <v>0</v>
      </c>
      <c r="D153" s="267">
        <v>274629.55</v>
      </c>
      <c r="E153" s="283">
        <v>695589.97</v>
      </c>
      <c r="F153" s="283">
        <v>106246.12</v>
      </c>
      <c r="H153" s="271">
        <v>29362.5</v>
      </c>
      <c r="J153" s="271">
        <v>774</v>
      </c>
      <c r="N153" s="283">
        <v>511906.95</v>
      </c>
      <c r="P153" s="268">
        <v>815299.16</v>
      </c>
      <c r="Q153" s="268">
        <v>25000</v>
      </c>
      <c r="S153" s="268">
        <v>579873</v>
      </c>
      <c r="T153" s="268">
        <v>10500</v>
      </c>
      <c r="U153" s="269">
        <v>833566</v>
      </c>
      <c r="X153" s="269">
        <v>282563.34000000003</v>
      </c>
      <c r="Y153" s="269">
        <v>40145.919999999998</v>
      </c>
    </row>
    <row r="154" spans="1:26" x14ac:dyDescent="0.2">
      <c r="A154" s="283" t="s">
        <v>1767</v>
      </c>
      <c r="B154" s="267">
        <v>390001.36</v>
      </c>
      <c r="C154" s="267">
        <v>0</v>
      </c>
      <c r="D154" s="267">
        <v>59607.89</v>
      </c>
      <c r="E154" s="283">
        <v>606449.82999999996</v>
      </c>
      <c r="F154" s="283">
        <v>122922.93</v>
      </c>
      <c r="H154" s="271">
        <v>14862.5</v>
      </c>
      <c r="J154" s="271">
        <v>110</v>
      </c>
      <c r="N154" s="283">
        <v>3252587.34</v>
      </c>
      <c r="P154" s="268">
        <v>374178.06</v>
      </c>
      <c r="S154" s="268">
        <v>719398</v>
      </c>
      <c r="T154" s="268">
        <v>13500</v>
      </c>
      <c r="U154" s="269">
        <v>933101</v>
      </c>
      <c r="X154" s="269">
        <v>339664.86</v>
      </c>
      <c r="Y154" s="269">
        <v>72420.800000000003</v>
      </c>
    </row>
    <row r="155" spans="1:26" x14ac:dyDescent="0.2">
      <c r="A155" s="283" t="s">
        <v>1812</v>
      </c>
      <c r="B155" s="267">
        <v>426648.06</v>
      </c>
      <c r="C155" s="267">
        <v>0</v>
      </c>
      <c r="D155" s="267">
        <v>123482.94</v>
      </c>
      <c r="E155" s="283">
        <v>1461531.39</v>
      </c>
      <c r="F155" s="283">
        <v>76560.800000000003</v>
      </c>
      <c r="H155" s="271">
        <v>28662.5</v>
      </c>
      <c r="J155" s="271">
        <v>7795.95</v>
      </c>
      <c r="N155" s="283">
        <v>2705484.32</v>
      </c>
      <c r="P155" s="268">
        <v>553913.48</v>
      </c>
      <c r="Q155" s="268">
        <v>226763</v>
      </c>
      <c r="S155" s="268">
        <v>402827</v>
      </c>
      <c r="T155" s="268">
        <v>6000</v>
      </c>
      <c r="U155" s="269">
        <v>642509</v>
      </c>
      <c r="X155" s="269">
        <v>443760.87</v>
      </c>
      <c r="Y155" s="269">
        <v>40969.120000000003</v>
      </c>
    </row>
    <row r="156" spans="1:26" x14ac:dyDescent="0.2">
      <c r="A156" s="283" t="s">
        <v>1768</v>
      </c>
      <c r="B156" s="267">
        <v>47407.86</v>
      </c>
      <c r="C156" s="267">
        <v>0</v>
      </c>
      <c r="D156" s="267">
        <v>80193.88</v>
      </c>
      <c r="E156" s="283">
        <v>582027.36</v>
      </c>
      <c r="F156" s="283">
        <v>518553.36</v>
      </c>
      <c r="H156" s="271">
        <v>18045</v>
      </c>
      <c r="J156" s="271">
        <v>985.6</v>
      </c>
      <c r="K156" s="283">
        <v>0</v>
      </c>
      <c r="N156" s="283">
        <v>1733406.94</v>
      </c>
      <c r="P156" s="268">
        <v>547287.72</v>
      </c>
      <c r="S156" s="268">
        <v>730280</v>
      </c>
      <c r="T156" s="268">
        <v>6000</v>
      </c>
      <c r="U156" s="269">
        <v>1062240</v>
      </c>
      <c r="X156" s="269">
        <v>342118.18</v>
      </c>
      <c r="Y156" s="269">
        <v>102199.36</v>
      </c>
    </row>
    <row r="157" spans="1:26" x14ac:dyDescent="0.2">
      <c r="A157" s="283" t="s">
        <v>1769</v>
      </c>
      <c r="B157" s="267">
        <v>125512.2</v>
      </c>
      <c r="C157" s="267">
        <v>0</v>
      </c>
      <c r="D157" s="267">
        <v>40668.1</v>
      </c>
      <c r="E157" s="283">
        <v>278876.68</v>
      </c>
      <c r="F157" s="283">
        <v>21531.15</v>
      </c>
      <c r="H157" s="271">
        <v>16725</v>
      </c>
      <c r="M157" s="283">
        <v>-0.99</v>
      </c>
      <c r="N157" s="283">
        <v>1890457.72</v>
      </c>
      <c r="P157" s="268">
        <v>415486.25</v>
      </c>
      <c r="S157" s="268">
        <v>239990</v>
      </c>
      <c r="T157" s="268">
        <v>6000</v>
      </c>
      <c r="U157" s="269">
        <v>522846</v>
      </c>
      <c r="X157" s="269">
        <v>168503.06</v>
      </c>
      <c r="Y157" s="269">
        <v>41886.639999999999</v>
      </c>
      <c r="Z157" s="269">
        <v>32400</v>
      </c>
    </row>
    <row r="158" spans="1:26" x14ac:dyDescent="0.2">
      <c r="A158" s="283" t="s">
        <v>1770</v>
      </c>
      <c r="B158" s="267">
        <v>450229.28</v>
      </c>
      <c r="C158" s="267">
        <v>0</v>
      </c>
      <c r="D158" s="267">
        <v>73391.13</v>
      </c>
      <c r="E158" s="283">
        <v>2289615.02</v>
      </c>
      <c r="F158" s="283">
        <v>64663.519999999997</v>
      </c>
      <c r="H158" s="271">
        <v>21930</v>
      </c>
      <c r="J158" s="271">
        <v>0</v>
      </c>
      <c r="M158" s="283">
        <v>-69.16</v>
      </c>
      <c r="N158" s="283">
        <v>715300.29</v>
      </c>
      <c r="P158" s="268">
        <v>639670.66</v>
      </c>
      <c r="R158" s="268">
        <v>3.82</v>
      </c>
      <c r="S158" s="268">
        <v>531430</v>
      </c>
      <c r="T158" s="268">
        <v>10500</v>
      </c>
      <c r="U158" s="269">
        <v>885009</v>
      </c>
      <c r="X158" s="269">
        <v>307508.53000000003</v>
      </c>
      <c r="Y158" s="269">
        <v>74591.5</v>
      </c>
    </row>
    <row r="159" spans="1:26" x14ac:dyDescent="0.2">
      <c r="A159" s="283" t="s">
        <v>1771</v>
      </c>
      <c r="B159" s="267">
        <v>286134.78000000003</v>
      </c>
      <c r="C159" s="267">
        <v>0</v>
      </c>
      <c r="D159" s="267">
        <v>85544.18</v>
      </c>
      <c r="E159" s="283">
        <v>325929.84000000003</v>
      </c>
      <c r="F159" s="283">
        <v>117128.81</v>
      </c>
      <c r="H159" s="271">
        <v>16125</v>
      </c>
      <c r="J159" s="271">
        <v>510.28</v>
      </c>
      <c r="M159" s="283">
        <v>2.5</v>
      </c>
      <c r="N159" s="283">
        <v>1595931.52</v>
      </c>
      <c r="P159" s="268">
        <v>563279.73</v>
      </c>
      <c r="S159" s="268">
        <v>272960</v>
      </c>
      <c r="U159" s="269">
        <v>580440</v>
      </c>
      <c r="X159" s="269">
        <v>233343.13</v>
      </c>
      <c r="Y159" s="269">
        <v>40045.550000000003</v>
      </c>
      <c r="Z159" s="269">
        <v>12600</v>
      </c>
    </row>
    <row r="160" spans="1:26" x14ac:dyDescent="0.2">
      <c r="A160" s="283" t="s">
        <v>1772</v>
      </c>
      <c r="B160" s="267">
        <v>376263.18</v>
      </c>
      <c r="C160" s="267">
        <v>0</v>
      </c>
      <c r="D160" s="267">
        <v>50704.639999999999</v>
      </c>
      <c r="E160" s="283">
        <v>313313.40999999997</v>
      </c>
      <c r="F160" s="283">
        <v>128700.64</v>
      </c>
      <c r="G160" s="271">
        <v>0</v>
      </c>
      <c r="H160" s="271">
        <v>53100.5</v>
      </c>
      <c r="J160" s="271">
        <v>157.4</v>
      </c>
      <c r="N160" s="283">
        <v>2218013.29</v>
      </c>
      <c r="P160" s="268">
        <v>499585.55</v>
      </c>
      <c r="R160" s="268">
        <v>172.43</v>
      </c>
      <c r="S160" s="268">
        <v>534976</v>
      </c>
      <c r="U160" s="269">
        <v>743836</v>
      </c>
      <c r="X160" s="269">
        <v>117460.89</v>
      </c>
      <c r="Y160" s="269">
        <v>31388.16</v>
      </c>
    </row>
    <row r="161" spans="1:26" x14ac:dyDescent="0.2">
      <c r="A161" s="283" t="s">
        <v>1773</v>
      </c>
      <c r="B161" s="267">
        <v>248147.71</v>
      </c>
      <c r="C161" s="267">
        <v>0</v>
      </c>
      <c r="D161" s="267">
        <v>36658.11</v>
      </c>
      <c r="E161" s="283">
        <v>126641.12</v>
      </c>
      <c r="F161" s="283">
        <v>736876.1</v>
      </c>
      <c r="J161" s="271">
        <v>894.64</v>
      </c>
      <c r="N161" s="283">
        <v>1904185.77</v>
      </c>
      <c r="P161" s="268">
        <v>605410.06000000006</v>
      </c>
      <c r="R161" s="268">
        <v>47.62</v>
      </c>
      <c r="S161" s="268">
        <v>877331</v>
      </c>
      <c r="U161" s="269">
        <v>1239551.77</v>
      </c>
      <c r="X161" s="269">
        <v>141660.56</v>
      </c>
      <c r="Y161" s="269">
        <v>77708.12</v>
      </c>
    </row>
    <row r="162" spans="1:26" x14ac:dyDescent="0.2">
      <c r="A162" s="283" t="s">
        <v>1774</v>
      </c>
      <c r="B162" s="267">
        <v>277283.3</v>
      </c>
      <c r="C162" s="267">
        <v>0</v>
      </c>
      <c r="D162" s="267">
        <v>16021.64</v>
      </c>
      <c r="E162" s="283">
        <v>391616.18</v>
      </c>
      <c r="F162" s="283">
        <v>758337.5</v>
      </c>
      <c r="J162" s="271">
        <v>6.88</v>
      </c>
      <c r="N162" s="283">
        <v>2050038.21</v>
      </c>
      <c r="P162" s="268">
        <v>685453.95</v>
      </c>
      <c r="R162" s="268">
        <v>47.5</v>
      </c>
      <c r="S162" s="268">
        <v>464802</v>
      </c>
      <c r="T162" s="268">
        <v>0.38</v>
      </c>
      <c r="U162" s="269">
        <v>802162</v>
      </c>
      <c r="X162" s="269">
        <v>165476.15</v>
      </c>
      <c r="Y162" s="269">
        <v>80316.960000000006</v>
      </c>
      <c r="Z162" s="269">
        <v>0.38</v>
      </c>
    </row>
    <row r="163" spans="1:26" x14ac:dyDescent="0.2">
      <c r="A163" s="283" t="s">
        <v>1775</v>
      </c>
      <c r="B163" s="267">
        <v>572747.51</v>
      </c>
      <c r="C163" s="267">
        <v>0</v>
      </c>
      <c r="D163" s="267">
        <v>55921.68</v>
      </c>
      <c r="E163" s="283">
        <v>2005675.46</v>
      </c>
      <c r="F163" s="283">
        <v>212683.63</v>
      </c>
      <c r="M163" s="283">
        <v>-54447.14</v>
      </c>
      <c r="N163" s="283">
        <v>345682.71</v>
      </c>
      <c r="P163" s="268">
        <v>1047222.53</v>
      </c>
      <c r="R163" s="268">
        <v>443.41</v>
      </c>
      <c r="S163" s="268">
        <v>701681</v>
      </c>
      <c r="U163" s="269">
        <v>1143961</v>
      </c>
      <c r="X163" s="269">
        <v>167897.61</v>
      </c>
      <c r="Y163" s="269">
        <v>131600.04</v>
      </c>
    </row>
    <row r="164" spans="1:26" x14ac:dyDescent="0.2">
      <c r="A164" s="283" t="s">
        <v>1776</v>
      </c>
      <c r="B164" s="267">
        <v>1182933.3400000001</v>
      </c>
      <c r="C164" s="267">
        <v>0</v>
      </c>
      <c r="D164" s="267">
        <v>64916.98</v>
      </c>
      <c r="E164" s="283">
        <v>920268.65</v>
      </c>
      <c r="F164" s="283">
        <v>200179.73</v>
      </c>
      <c r="G164" s="271">
        <v>4600</v>
      </c>
      <c r="H164" s="271">
        <v>9465</v>
      </c>
      <c r="J164" s="271">
        <v>785.98</v>
      </c>
      <c r="M164" s="283">
        <v>139669.06</v>
      </c>
      <c r="N164" s="283">
        <v>633085.80000000005</v>
      </c>
      <c r="P164" s="268">
        <v>529006.25</v>
      </c>
      <c r="Q164" s="268">
        <v>115000</v>
      </c>
      <c r="S164" s="268">
        <v>373160</v>
      </c>
      <c r="T164" s="268">
        <v>6000</v>
      </c>
      <c r="U164" s="269">
        <v>515680</v>
      </c>
      <c r="X164" s="269">
        <v>202753.19</v>
      </c>
      <c r="Y164" s="269">
        <v>54109.8</v>
      </c>
    </row>
    <row r="165" spans="1:26" x14ac:dyDescent="0.2">
      <c r="A165" s="283" t="s">
        <v>1777</v>
      </c>
      <c r="B165" s="267">
        <v>1181644.82</v>
      </c>
      <c r="C165" s="267">
        <v>0</v>
      </c>
      <c r="D165" s="267">
        <v>49222.3</v>
      </c>
      <c r="E165" s="283">
        <v>98293.45</v>
      </c>
      <c r="F165" s="283">
        <v>211639.36</v>
      </c>
      <c r="H165" s="271">
        <v>34905</v>
      </c>
      <c r="J165" s="271">
        <v>176.73</v>
      </c>
      <c r="M165" s="283">
        <v>185836.08</v>
      </c>
      <c r="N165" s="283">
        <v>1315994.6399999999</v>
      </c>
      <c r="P165" s="268">
        <v>598541.73</v>
      </c>
      <c r="Q165" s="268">
        <v>34077</v>
      </c>
      <c r="S165" s="268">
        <v>444960</v>
      </c>
      <c r="T165" s="268">
        <v>15750</v>
      </c>
      <c r="U165" s="269">
        <v>650265</v>
      </c>
      <c r="X165" s="269">
        <v>223187.37</v>
      </c>
      <c r="Y165" s="269">
        <v>19147.759999999998</v>
      </c>
    </row>
    <row r="166" spans="1:26" x14ac:dyDescent="0.2">
      <c r="A166" s="283" t="s">
        <v>1778</v>
      </c>
      <c r="B166" s="267">
        <v>825162.16</v>
      </c>
      <c r="C166" s="267">
        <v>0</v>
      </c>
      <c r="D166" s="267">
        <v>47851.7</v>
      </c>
      <c r="E166" s="283">
        <v>122402.88</v>
      </c>
      <c r="F166" s="283">
        <v>554823.18000000005</v>
      </c>
      <c r="G166" s="271">
        <v>8800</v>
      </c>
      <c r="J166" s="271">
        <v>0</v>
      </c>
      <c r="M166" s="283">
        <v>209163.98</v>
      </c>
      <c r="N166" s="283">
        <v>1954472.19</v>
      </c>
      <c r="P166" s="268">
        <v>716061.69</v>
      </c>
      <c r="Q166" s="268">
        <v>195000</v>
      </c>
      <c r="S166" s="268">
        <v>457320</v>
      </c>
      <c r="T166" s="268">
        <v>6000</v>
      </c>
      <c r="U166" s="269">
        <v>698770</v>
      </c>
      <c r="X166" s="269">
        <v>255480.97</v>
      </c>
      <c r="Y166" s="269">
        <v>65325.88</v>
      </c>
    </row>
    <row r="167" spans="1:26" x14ac:dyDescent="0.2">
      <c r="A167" s="283" t="s">
        <v>1779</v>
      </c>
      <c r="B167" s="267">
        <v>842169.01</v>
      </c>
      <c r="C167" s="267">
        <v>0</v>
      </c>
      <c r="D167" s="267">
        <v>40968.5</v>
      </c>
      <c r="E167" s="283">
        <v>527133.98</v>
      </c>
      <c r="F167" s="283">
        <v>86394.25</v>
      </c>
      <c r="G167" s="271">
        <v>17864</v>
      </c>
      <c r="H167" s="271">
        <v>26447</v>
      </c>
      <c r="J167" s="271">
        <v>50.69</v>
      </c>
      <c r="M167" s="283">
        <v>128918.68</v>
      </c>
      <c r="N167" s="283">
        <v>1659140.58</v>
      </c>
      <c r="P167" s="268">
        <v>555391.61</v>
      </c>
      <c r="Q167" s="268">
        <v>75000</v>
      </c>
      <c r="S167" s="268">
        <v>777180</v>
      </c>
      <c r="T167" s="268">
        <v>13500</v>
      </c>
      <c r="U167" s="269">
        <v>891940</v>
      </c>
      <c r="X167" s="269">
        <v>301418.5</v>
      </c>
      <c r="Y167" s="269">
        <v>46421.08</v>
      </c>
    </row>
    <row r="168" spans="1:26" x14ac:dyDescent="0.2">
      <c r="A168" s="283" t="s">
        <v>1780</v>
      </c>
      <c r="B168" s="267">
        <v>523388</v>
      </c>
      <c r="C168" s="267">
        <v>0</v>
      </c>
      <c r="D168" s="267">
        <v>27043.99</v>
      </c>
      <c r="E168" s="283">
        <v>490265.04</v>
      </c>
      <c r="F168" s="283">
        <v>133997.88</v>
      </c>
      <c r="G168" s="271">
        <v>10000</v>
      </c>
      <c r="H168" s="271">
        <v>18127.5</v>
      </c>
      <c r="J168" s="271">
        <v>93.48</v>
      </c>
      <c r="M168" s="283">
        <v>186095.32</v>
      </c>
      <c r="N168" s="283">
        <v>3430123.36</v>
      </c>
      <c r="P168" s="268">
        <v>660508.43000000005</v>
      </c>
      <c r="S168" s="268">
        <v>939520</v>
      </c>
      <c r="T168" s="268">
        <v>9500</v>
      </c>
      <c r="U168" s="269">
        <v>1177730</v>
      </c>
      <c r="X168" s="269">
        <v>486470.02</v>
      </c>
      <c r="Y168" s="269">
        <v>73768.600000000006</v>
      </c>
    </row>
    <row r="169" spans="1:26" x14ac:dyDescent="0.2">
      <c r="A169" s="283" t="s">
        <v>1781</v>
      </c>
      <c r="B169" s="267">
        <v>559088.21</v>
      </c>
      <c r="C169" s="267">
        <v>0</v>
      </c>
      <c r="D169" s="267">
        <v>67984.759999999995</v>
      </c>
      <c r="E169" s="283">
        <v>3737984.88</v>
      </c>
      <c r="F169" s="283">
        <v>114118.97</v>
      </c>
      <c r="J169" s="271">
        <v>901.92</v>
      </c>
      <c r="M169" s="283">
        <v>20.37</v>
      </c>
      <c r="N169" s="283">
        <v>2074034.47</v>
      </c>
      <c r="P169" s="268">
        <v>512667.5</v>
      </c>
      <c r="S169" s="268">
        <v>290860</v>
      </c>
      <c r="U169" s="269">
        <v>564264</v>
      </c>
      <c r="X169" s="269">
        <v>159392.14000000001</v>
      </c>
      <c r="Y169" s="269">
        <v>3644.2</v>
      </c>
    </row>
    <row r="170" spans="1:26" x14ac:dyDescent="0.2">
      <c r="A170" s="283" t="s">
        <v>1782</v>
      </c>
      <c r="B170" s="267">
        <v>709168.71</v>
      </c>
      <c r="C170" s="267">
        <v>0</v>
      </c>
      <c r="D170" s="267">
        <v>84289.73</v>
      </c>
      <c r="E170" s="283">
        <v>227691.35</v>
      </c>
      <c r="F170" s="283">
        <v>52325.87</v>
      </c>
      <c r="J170" s="271">
        <v>140473.03</v>
      </c>
      <c r="M170" s="283">
        <v>0.15</v>
      </c>
      <c r="N170" s="283">
        <v>2188176.4900000002</v>
      </c>
      <c r="P170" s="268">
        <v>712072.83</v>
      </c>
      <c r="Q170" s="268">
        <v>16500</v>
      </c>
      <c r="S170" s="268">
        <v>485701</v>
      </c>
      <c r="U170" s="269">
        <v>846135</v>
      </c>
      <c r="X170" s="269">
        <v>277813.51</v>
      </c>
      <c r="Y170" s="269">
        <v>38999.730000000003</v>
      </c>
    </row>
    <row r="171" spans="1:26" x14ac:dyDescent="0.2">
      <c r="A171" s="283" t="s">
        <v>1783</v>
      </c>
      <c r="B171" s="267">
        <v>517972.67</v>
      </c>
      <c r="C171" s="267">
        <v>0</v>
      </c>
      <c r="D171" s="267">
        <v>109758.48</v>
      </c>
      <c r="E171" s="283">
        <v>471100.8</v>
      </c>
      <c r="F171" s="283">
        <v>665370.87</v>
      </c>
      <c r="J171" s="271">
        <v>4459</v>
      </c>
      <c r="M171" s="283">
        <v>13084</v>
      </c>
      <c r="N171" s="283">
        <v>1890317.34</v>
      </c>
      <c r="P171" s="268">
        <v>514548.92</v>
      </c>
      <c r="Q171" s="268">
        <v>9000</v>
      </c>
      <c r="R171" s="268">
        <v>1113.32</v>
      </c>
      <c r="S171" s="268">
        <v>455740</v>
      </c>
      <c r="U171" s="269">
        <v>663341</v>
      </c>
      <c r="X171" s="269">
        <v>260532.51</v>
      </c>
      <c r="Y171" s="269">
        <v>39914.910000000003</v>
      </c>
    </row>
    <row r="172" spans="1:26" x14ac:dyDescent="0.2">
      <c r="A172" s="283" t="s">
        <v>1784</v>
      </c>
      <c r="B172" s="267">
        <v>630209.55000000005</v>
      </c>
      <c r="C172" s="267">
        <v>0</v>
      </c>
      <c r="D172" s="267">
        <v>51269.74</v>
      </c>
      <c r="E172" s="283">
        <v>310188.95</v>
      </c>
      <c r="F172" s="283">
        <v>210344.09</v>
      </c>
      <c r="J172" s="271">
        <v>184109.8</v>
      </c>
      <c r="N172" s="283">
        <v>2400624.13</v>
      </c>
      <c r="P172" s="268">
        <v>546846.55000000005</v>
      </c>
      <c r="S172" s="268">
        <v>722040</v>
      </c>
      <c r="U172" s="269">
        <v>929182</v>
      </c>
      <c r="V172" s="269">
        <v>7500</v>
      </c>
      <c r="X172" s="269">
        <v>271610.46999999997</v>
      </c>
      <c r="Y172" s="269">
        <v>65362.52</v>
      </c>
    </row>
    <row r="173" spans="1:26" x14ac:dyDescent="0.2">
      <c r="A173" s="283" t="s">
        <v>1785</v>
      </c>
      <c r="B173" s="267">
        <v>1027308.04</v>
      </c>
      <c r="C173" s="267">
        <v>0</v>
      </c>
      <c r="D173" s="267">
        <v>44707.94</v>
      </c>
      <c r="E173" s="283">
        <v>684481</v>
      </c>
      <c r="F173" s="283">
        <v>517586.47</v>
      </c>
      <c r="J173" s="271">
        <v>12414.98</v>
      </c>
      <c r="M173" s="283">
        <v>-1007.49</v>
      </c>
      <c r="N173" s="283">
        <v>1658240.02</v>
      </c>
      <c r="P173" s="268">
        <v>778196.59</v>
      </c>
      <c r="S173" s="268">
        <v>434260</v>
      </c>
      <c r="U173" s="269">
        <v>835610</v>
      </c>
      <c r="X173" s="269">
        <v>223508.41</v>
      </c>
      <c r="Y173" s="269">
        <v>56751.16</v>
      </c>
    </row>
    <row r="174" spans="1:26" x14ac:dyDescent="0.2">
      <c r="A174" s="283" t="s">
        <v>1786</v>
      </c>
      <c r="B174" s="267">
        <v>527403.07999999996</v>
      </c>
      <c r="C174" s="267">
        <v>0</v>
      </c>
      <c r="D174" s="267">
        <v>107206.48</v>
      </c>
      <c r="E174" s="283">
        <v>372952.28</v>
      </c>
      <c r="F174" s="283">
        <v>108641.08</v>
      </c>
      <c r="J174" s="271">
        <v>329.26</v>
      </c>
      <c r="M174" s="283">
        <v>-3400</v>
      </c>
      <c r="N174" s="283">
        <v>2400624.13</v>
      </c>
      <c r="P174" s="268">
        <v>790716.7</v>
      </c>
      <c r="S174" s="268">
        <v>425880</v>
      </c>
      <c r="U174" s="269">
        <v>829345.92</v>
      </c>
      <c r="X174" s="269">
        <v>298611.03000000003</v>
      </c>
      <c r="Y174" s="269">
        <v>36767.56</v>
      </c>
    </row>
    <row r="175" spans="1:26" x14ac:dyDescent="0.2">
      <c r="A175" s="283" t="s">
        <v>1787</v>
      </c>
      <c r="B175" s="267">
        <v>1297054.03</v>
      </c>
      <c r="C175" s="267">
        <v>0</v>
      </c>
      <c r="D175" s="267">
        <v>13464.34</v>
      </c>
      <c r="E175" s="283">
        <v>134137.87</v>
      </c>
      <c r="F175" s="283">
        <v>100088.09</v>
      </c>
      <c r="J175" s="271">
        <v>130.84</v>
      </c>
      <c r="N175" s="283">
        <v>1908740.29</v>
      </c>
      <c r="P175" s="268">
        <v>1266491.1399999999</v>
      </c>
      <c r="R175" s="268">
        <v>27.55</v>
      </c>
      <c r="S175" s="268">
        <v>568130</v>
      </c>
      <c r="U175" s="269">
        <v>863930</v>
      </c>
      <c r="X175" s="269">
        <v>255453.82</v>
      </c>
      <c r="Y175" s="269">
        <v>35091.589999999997</v>
      </c>
    </row>
    <row r="176" spans="1:26" x14ac:dyDescent="0.2">
      <c r="A176" s="283" t="s">
        <v>1788</v>
      </c>
      <c r="B176" s="267">
        <v>1182435.8400000001</v>
      </c>
      <c r="C176" s="267">
        <v>0</v>
      </c>
      <c r="D176" s="267">
        <v>25193.18</v>
      </c>
      <c r="E176" s="283">
        <v>481946.73</v>
      </c>
      <c r="F176" s="283">
        <v>180668.09</v>
      </c>
      <c r="J176" s="271">
        <v>46.83</v>
      </c>
      <c r="N176" s="283">
        <v>2036218.61</v>
      </c>
      <c r="P176" s="268">
        <v>1288120.82</v>
      </c>
      <c r="R176" s="268">
        <v>87.53</v>
      </c>
      <c r="S176" s="268">
        <v>536200</v>
      </c>
      <c r="U176" s="269">
        <v>930400</v>
      </c>
      <c r="X176" s="269">
        <v>285883.23</v>
      </c>
      <c r="Y176" s="269">
        <v>71773.64</v>
      </c>
    </row>
    <row r="177" spans="1:25" x14ac:dyDescent="0.2">
      <c r="A177" s="283" t="s">
        <v>1789</v>
      </c>
      <c r="B177" s="267">
        <v>911541.39</v>
      </c>
      <c r="C177" s="267">
        <v>0</v>
      </c>
      <c r="D177" s="267">
        <v>13009.68</v>
      </c>
      <c r="E177" s="283">
        <v>86272.9</v>
      </c>
      <c r="F177" s="283">
        <v>174904.3</v>
      </c>
      <c r="J177" s="271">
        <v>37.380000000000003</v>
      </c>
      <c r="N177" s="283">
        <v>2581996.2400000002</v>
      </c>
      <c r="P177" s="268">
        <v>811793.36</v>
      </c>
      <c r="S177" s="268">
        <v>349130</v>
      </c>
      <c r="U177" s="269">
        <v>542850</v>
      </c>
      <c r="X177" s="269">
        <v>169681.88</v>
      </c>
      <c r="Y177" s="269">
        <v>73097.429999999993</v>
      </c>
    </row>
    <row r="178" spans="1:25" x14ac:dyDescent="0.2">
      <c r="A178" s="283" t="s">
        <v>1790</v>
      </c>
      <c r="B178" s="267">
        <v>930564.93</v>
      </c>
      <c r="C178" s="267">
        <v>0</v>
      </c>
      <c r="D178" s="267">
        <v>15459.22</v>
      </c>
      <c r="E178" s="283">
        <v>201769.01</v>
      </c>
      <c r="F178" s="283">
        <v>170127.08</v>
      </c>
      <c r="J178" s="271">
        <v>65.42</v>
      </c>
      <c r="N178" s="283">
        <v>1442473.15</v>
      </c>
      <c r="P178" s="268">
        <v>1110636.74</v>
      </c>
      <c r="R178" s="268">
        <v>68.459999999999994</v>
      </c>
      <c r="S178" s="268">
        <v>439310</v>
      </c>
      <c r="U178" s="269">
        <v>628430</v>
      </c>
      <c r="X178" s="269">
        <v>205375.01</v>
      </c>
      <c r="Y178" s="269">
        <v>63810.48</v>
      </c>
    </row>
    <row r="179" spans="1:25" x14ac:dyDescent="0.2">
      <c r="A179" s="283" t="s">
        <v>1791</v>
      </c>
      <c r="B179" s="267">
        <v>1026051.79</v>
      </c>
      <c r="C179" s="267">
        <v>0</v>
      </c>
      <c r="D179" s="267">
        <v>4579.4799999999996</v>
      </c>
      <c r="E179" s="283">
        <v>262068.34</v>
      </c>
      <c r="F179" s="283">
        <v>107658.47</v>
      </c>
      <c r="J179" s="271">
        <v>0</v>
      </c>
      <c r="N179" s="283">
        <v>1708773.29</v>
      </c>
      <c r="P179" s="268">
        <v>696537.2</v>
      </c>
      <c r="S179" s="268">
        <v>392560</v>
      </c>
      <c r="U179" s="269">
        <v>534240</v>
      </c>
      <c r="X179" s="269">
        <v>179323.36</v>
      </c>
      <c r="Y179" s="269">
        <v>55943.08</v>
      </c>
    </row>
    <row r="180" spans="1:25" x14ac:dyDescent="0.2">
      <c r="A180" s="283" t="s">
        <v>1792</v>
      </c>
      <c r="B180" s="267">
        <v>769508.43</v>
      </c>
      <c r="C180" s="267">
        <v>4800</v>
      </c>
      <c r="D180" s="267">
        <v>19808.5</v>
      </c>
      <c r="E180" s="283">
        <v>27849.11</v>
      </c>
      <c r="F180" s="283">
        <v>68222.87</v>
      </c>
      <c r="J180" s="271">
        <v>29.8</v>
      </c>
      <c r="M180" s="283">
        <v>-4</v>
      </c>
      <c r="N180" s="283">
        <v>1572242.02</v>
      </c>
      <c r="P180" s="268">
        <v>826502.6</v>
      </c>
      <c r="R180" s="268">
        <v>1151.17</v>
      </c>
      <c r="S180" s="268">
        <v>392730</v>
      </c>
      <c r="U180" s="269">
        <v>594810</v>
      </c>
      <c r="X180" s="269">
        <v>193395.97</v>
      </c>
      <c r="Y180" s="269">
        <v>20848.8</v>
      </c>
    </row>
    <row r="181" spans="1:25" x14ac:dyDescent="0.2">
      <c r="A181" s="283" t="s">
        <v>1793</v>
      </c>
      <c r="B181" s="267">
        <v>998907.02</v>
      </c>
      <c r="C181" s="267">
        <v>0</v>
      </c>
      <c r="D181" s="267">
        <v>13383.63</v>
      </c>
      <c r="E181" s="283">
        <v>93905.1</v>
      </c>
      <c r="F181" s="283">
        <v>141010.29999999999</v>
      </c>
      <c r="J181" s="271">
        <v>46.74</v>
      </c>
      <c r="N181" s="283">
        <v>1286359.3700000001</v>
      </c>
      <c r="P181" s="268">
        <v>1229188.17</v>
      </c>
      <c r="Q181" s="268">
        <v>55540</v>
      </c>
      <c r="R181" s="268">
        <v>280.5</v>
      </c>
      <c r="S181" s="268">
        <v>425220</v>
      </c>
      <c r="U181" s="269">
        <v>684060</v>
      </c>
      <c r="X181" s="269">
        <v>228081.56</v>
      </c>
      <c r="Y181" s="269">
        <v>28683.439999999999</v>
      </c>
    </row>
    <row r="182" spans="1:25" x14ac:dyDescent="0.2">
      <c r="A182" s="283" t="s">
        <v>1794</v>
      </c>
      <c r="B182" s="267">
        <v>652831.43999999994</v>
      </c>
      <c r="C182" s="267">
        <v>21454.880000000001</v>
      </c>
      <c r="D182" s="267">
        <v>68230.13</v>
      </c>
      <c r="E182" s="283">
        <v>246233.41</v>
      </c>
      <c r="F182" s="283">
        <v>90944.19</v>
      </c>
      <c r="G182" s="271">
        <v>72429.47</v>
      </c>
      <c r="H182" s="271">
        <v>12318.75</v>
      </c>
      <c r="I182" s="271">
        <v>1107</v>
      </c>
      <c r="N182" s="283">
        <v>1621669.25</v>
      </c>
      <c r="P182" s="268">
        <v>505508.87</v>
      </c>
      <c r="S182" s="268">
        <v>171240</v>
      </c>
      <c r="T182" s="268">
        <v>96295.8</v>
      </c>
      <c r="U182" s="269">
        <v>434900.5</v>
      </c>
      <c r="X182" s="269">
        <v>111220.59</v>
      </c>
      <c r="Y182" s="269">
        <v>21850.28</v>
      </c>
    </row>
    <row r="183" spans="1:25" x14ac:dyDescent="0.2">
      <c r="A183" s="283" t="s">
        <v>1795</v>
      </c>
      <c r="B183" s="267">
        <v>313795.61</v>
      </c>
      <c r="C183" s="267">
        <v>0</v>
      </c>
      <c r="D183" s="267">
        <v>96491.4</v>
      </c>
      <c r="E183" s="283">
        <v>330641.71000000002</v>
      </c>
      <c r="F183" s="283">
        <v>222698.12</v>
      </c>
      <c r="G183" s="271">
        <v>30345</v>
      </c>
      <c r="N183" s="283">
        <v>2143817.25</v>
      </c>
      <c r="P183" s="268">
        <v>565346.1</v>
      </c>
      <c r="S183" s="268">
        <v>493100</v>
      </c>
      <c r="T183" s="268">
        <v>92907.08</v>
      </c>
      <c r="U183" s="269">
        <v>636504</v>
      </c>
      <c r="X183" s="269">
        <v>249811.09</v>
      </c>
      <c r="Y183" s="269">
        <v>43899.44</v>
      </c>
    </row>
    <row r="184" spans="1:25" x14ac:dyDescent="0.2">
      <c r="A184" s="283" t="s">
        <v>1796</v>
      </c>
      <c r="B184" s="267">
        <v>636237.64</v>
      </c>
      <c r="C184" s="267">
        <v>13518</v>
      </c>
      <c r="D184" s="267">
        <v>50187.91</v>
      </c>
      <c r="E184" s="283">
        <v>2313614.27</v>
      </c>
      <c r="F184" s="283">
        <v>177646.85</v>
      </c>
      <c r="G184" s="271">
        <v>21000</v>
      </c>
      <c r="N184" s="283">
        <v>309335.96999999997</v>
      </c>
      <c r="P184" s="268">
        <v>393091.72</v>
      </c>
      <c r="S184" s="268">
        <v>348840</v>
      </c>
      <c r="T184" s="268">
        <v>47012.06</v>
      </c>
      <c r="U184" s="269">
        <v>448970</v>
      </c>
      <c r="X184" s="269">
        <v>125695.94</v>
      </c>
      <c r="Y184" s="269">
        <v>59391.85</v>
      </c>
    </row>
    <row r="185" spans="1:25" x14ac:dyDescent="0.2">
      <c r="A185" s="283" t="s">
        <v>1797</v>
      </c>
      <c r="B185" s="267">
        <v>284627.75</v>
      </c>
      <c r="C185" s="267">
        <v>31418.21</v>
      </c>
      <c r="D185" s="267">
        <v>27013.919999999998</v>
      </c>
      <c r="E185" s="283">
        <v>96333.23</v>
      </c>
      <c r="F185" s="283">
        <v>64744.56</v>
      </c>
      <c r="G185" s="271">
        <v>12300</v>
      </c>
      <c r="H185" s="271">
        <v>62537</v>
      </c>
      <c r="J185" s="271">
        <v>290</v>
      </c>
      <c r="N185" s="283">
        <v>1558084.6</v>
      </c>
      <c r="P185" s="268">
        <v>426504.14</v>
      </c>
      <c r="S185" s="268">
        <v>287150</v>
      </c>
      <c r="T185" s="268">
        <v>43656.38</v>
      </c>
      <c r="U185" s="269">
        <v>468670</v>
      </c>
      <c r="X185" s="269">
        <v>161503.19</v>
      </c>
      <c r="Y185" s="269">
        <v>15950.04</v>
      </c>
    </row>
    <row r="186" spans="1:25" x14ac:dyDescent="0.2">
      <c r="A186" s="283" t="s">
        <v>1798</v>
      </c>
      <c r="B186" s="267">
        <v>575460.38</v>
      </c>
      <c r="C186" s="267">
        <v>8434.15</v>
      </c>
      <c r="D186" s="267">
        <v>31937.73</v>
      </c>
      <c r="E186" s="283">
        <v>390425.61</v>
      </c>
      <c r="F186" s="283">
        <v>206321.35</v>
      </c>
      <c r="G186" s="271">
        <v>300</v>
      </c>
      <c r="M186" s="283">
        <v>-5507.15</v>
      </c>
      <c r="N186" s="283">
        <v>1939631.19</v>
      </c>
      <c r="P186" s="268">
        <v>726688.7</v>
      </c>
      <c r="S186" s="268">
        <v>393540</v>
      </c>
      <c r="T186" s="268">
        <v>144356.57999999999</v>
      </c>
      <c r="U186" s="269">
        <v>707070</v>
      </c>
      <c r="X186" s="269">
        <v>249850.69</v>
      </c>
      <c r="Y186" s="269">
        <v>42120.75</v>
      </c>
    </row>
    <row r="187" spans="1:25" x14ac:dyDescent="0.2">
      <c r="A187" s="283" t="s">
        <v>1799</v>
      </c>
      <c r="B187" s="267">
        <v>839188.7</v>
      </c>
      <c r="C187" s="267">
        <v>63998.75</v>
      </c>
      <c r="D187" s="267">
        <v>116011.79</v>
      </c>
      <c r="E187" s="283">
        <v>120776.48</v>
      </c>
      <c r="F187" s="283">
        <v>78865.72</v>
      </c>
      <c r="G187" s="271">
        <v>18250</v>
      </c>
      <c r="H187" s="271">
        <v>6142.5</v>
      </c>
      <c r="N187" s="283">
        <v>2258666.42</v>
      </c>
      <c r="P187" s="268">
        <v>792846.42</v>
      </c>
      <c r="S187" s="268">
        <v>716770</v>
      </c>
      <c r="T187" s="268">
        <v>91783.51</v>
      </c>
      <c r="U187" s="269">
        <v>998994</v>
      </c>
      <c r="X187" s="269">
        <v>350677.94</v>
      </c>
      <c r="Y187" s="269">
        <v>33975.160000000003</v>
      </c>
    </row>
    <row r="188" spans="1:25" x14ac:dyDescent="0.2">
      <c r="A188" s="283" t="s">
        <v>1800</v>
      </c>
      <c r="B188" s="267">
        <v>231430.77</v>
      </c>
      <c r="C188" s="267">
        <v>35640.46</v>
      </c>
      <c r="D188" s="267">
        <v>20898.59</v>
      </c>
      <c r="E188" s="283">
        <v>-49685.16</v>
      </c>
      <c r="F188" s="283">
        <v>640356.31000000006</v>
      </c>
      <c r="G188" s="271">
        <v>20622</v>
      </c>
      <c r="H188" s="271">
        <v>36282.5</v>
      </c>
      <c r="N188" s="283">
        <v>3335566.08</v>
      </c>
      <c r="P188" s="268">
        <v>297880.59999999998</v>
      </c>
      <c r="S188" s="268">
        <v>261020</v>
      </c>
      <c r="T188" s="268">
        <v>18636.259999999998</v>
      </c>
      <c r="U188" s="269">
        <v>348032</v>
      </c>
      <c r="X188" s="269">
        <v>137093.57</v>
      </c>
      <c r="Y188" s="269">
        <v>59335.53</v>
      </c>
    </row>
    <row r="189" spans="1:25" x14ac:dyDescent="0.2">
      <c r="A189" s="283" t="s">
        <v>1801</v>
      </c>
      <c r="B189" s="267">
        <v>662210.69999999995</v>
      </c>
      <c r="C189" s="267">
        <v>0</v>
      </c>
      <c r="D189" s="267">
        <v>23658.42</v>
      </c>
      <c r="E189" s="283">
        <v>248218.36</v>
      </c>
      <c r="F189" s="283">
        <v>56555.1</v>
      </c>
      <c r="G189" s="271">
        <v>26090</v>
      </c>
      <c r="H189" s="271">
        <v>63169.93</v>
      </c>
      <c r="N189" s="283">
        <v>1980732.96</v>
      </c>
      <c r="P189" s="268">
        <v>719287.3</v>
      </c>
      <c r="R189" s="268">
        <v>60.21</v>
      </c>
      <c r="S189" s="268">
        <v>312920</v>
      </c>
      <c r="T189" s="268">
        <v>87431.46</v>
      </c>
      <c r="U189" s="269">
        <v>633044</v>
      </c>
      <c r="X189" s="269">
        <v>227509.56</v>
      </c>
      <c r="Y189" s="269">
        <v>53527.32</v>
      </c>
    </row>
    <row r="190" spans="1:25" x14ac:dyDescent="0.2">
      <c r="A190" s="283" t="s">
        <v>1813</v>
      </c>
      <c r="D190" s="267">
        <v>70074.850000000006</v>
      </c>
      <c r="F190" s="283">
        <v>154905.22</v>
      </c>
      <c r="P190" s="268">
        <v>90616.15</v>
      </c>
      <c r="X190" s="269">
        <v>85613.56</v>
      </c>
      <c r="Y190" s="269">
        <v>19037.96</v>
      </c>
    </row>
    <row r="191" spans="1:25" x14ac:dyDescent="0.2">
      <c r="A191" s="283" t="s">
        <v>1818</v>
      </c>
      <c r="B191" s="267">
        <v>627533.68999999994</v>
      </c>
      <c r="D191" s="267">
        <v>6476</v>
      </c>
      <c r="E191" s="283">
        <v>1487032.12</v>
      </c>
      <c r="F191" s="283">
        <v>194752.4</v>
      </c>
      <c r="J191" s="271">
        <v>26.47</v>
      </c>
      <c r="N191" s="283">
        <v>669277.43000000005</v>
      </c>
      <c r="P191" s="268">
        <v>715561.07</v>
      </c>
      <c r="Q191" s="268">
        <v>33100</v>
      </c>
      <c r="R191" s="268">
        <v>213.81</v>
      </c>
      <c r="U191" s="269">
        <v>199680</v>
      </c>
      <c r="X191" s="269">
        <v>143144.76</v>
      </c>
      <c r="Y191" s="269">
        <v>79146.81</v>
      </c>
    </row>
    <row r="192" spans="1:25" x14ac:dyDescent="0.2">
      <c r="A192" s="283" t="s">
        <v>1819</v>
      </c>
      <c r="B192" s="267">
        <v>967444.01</v>
      </c>
      <c r="C192" s="267">
        <v>41667.4</v>
      </c>
      <c r="D192" s="267">
        <v>30818.76</v>
      </c>
      <c r="F192" s="283">
        <v>16102.26</v>
      </c>
      <c r="M192" s="283">
        <v>84537.93</v>
      </c>
      <c r="P192" s="268">
        <v>890983.85</v>
      </c>
      <c r="R192" s="268">
        <v>0.28999999999999998</v>
      </c>
      <c r="U192" s="269">
        <v>96064</v>
      </c>
      <c r="X192" s="269">
        <v>503182.82</v>
      </c>
      <c r="Y192" s="269">
        <v>7911.36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J192"/>
  <sheetViews>
    <sheetView topLeftCell="Z1" zoomScale="69" zoomScaleNormal="69" workbookViewId="0">
      <selection activeCell="AE26" sqref="AE26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0" bestFit="1" customWidth="1"/>
    <col min="4" max="4" width="25.125" style="91" customWidth="1"/>
    <col min="5" max="5" width="39.125" style="283" bestFit="1" customWidth="1"/>
    <col min="6" max="6" width="31.875" style="267" bestFit="1" customWidth="1"/>
    <col min="7" max="7" width="31" style="267" bestFit="1" customWidth="1"/>
    <col min="8" max="8" width="22.75" style="267" bestFit="1" customWidth="1"/>
    <col min="9" max="9" width="22.5" style="283" bestFit="1" customWidth="1"/>
    <col min="10" max="10" width="17" style="283" bestFit="1" customWidth="1"/>
    <col min="11" max="11" width="14.625" style="271" bestFit="1" customWidth="1"/>
    <col min="12" max="12" width="16.625" style="271" bestFit="1" customWidth="1"/>
    <col min="13" max="13" width="18.875" style="271" bestFit="1" customWidth="1"/>
    <col min="14" max="14" width="18.125" style="271" bestFit="1" customWidth="1"/>
    <col min="15" max="15" width="20.125" style="283" bestFit="1" customWidth="1"/>
    <col min="16" max="16" width="26.5" style="283" bestFit="1" customWidth="1"/>
    <col min="17" max="17" width="26.625" style="283" bestFit="1" customWidth="1"/>
    <col min="18" max="18" width="17" style="283" bestFit="1" customWidth="1"/>
    <col min="19" max="19" width="26.125" style="268" bestFit="1" customWidth="1"/>
    <col min="20" max="20" width="42.875" style="268" bestFit="1" customWidth="1"/>
    <col min="21" max="21" width="43.625" style="268" bestFit="1" customWidth="1"/>
    <col min="22" max="22" width="27.75" style="268" bestFit="1" customWidth="1"/>
    <col min="23" max="23" width="53.125" style="268" bestFit="1" customWidth="1"/>
    <col min="24" max="24" width="14.625" style="268" bestFit="1" customWidth="1"/>
    <col min="25" max="25" width="19.125" style="269" bestFit="1" customWidth="1"/>
    <col min="26" max="26" width="25.5" style="269" bestFit="1" customWidth="1"/>
    <col min="27" max="27" width="23.875" style="269" bestFit="1" customWidth="1"/>
    <col min="28" max="28" width="41" style="269" bestFit="1" customWidth="1"/>
    <col min="29" max="29" width="29.625" style="269" bestFit="1" customWidth="1"/>
    <col min="30" max="30" width="31.875" style="269" bestFit="1" customWidth="1"/>
    <col min="31" max="31" width="20.125" style="100" customWidth="1"/>
    <col min="32" max="32" width="15.5" style="36" bestFit="1" customWidth="1"/>
    <col min="33" max="33" width="14.125" style="31" bestFit="1" customWidth="1"/>
    <col min="34" max="34" width="15.125" style="40" bestFit="1" customWidth="1"/>
    <col min="35" max="35" width="15.125" style="41" bestFit="1" customWidth="1"/>
    <col min="36" max="36" width="16.75" style="32" bestFit="1" customWidth="1"/>
    <col min="37" max="16384" width="9" style="1"/>
  </cols>
  <sheetData>
    <row r="1" spans="3:36" x14ac:dyDescent="0.2">
      <c r="E1" s="283" t="s">
        <v>590</v>
      </c>
      <c r="F1" s="267" t="s">
        <v>1439</v>
      </c>
      <c r="G1" s="267" t="s">
        <v>1440</v>
      </c>
      <c r="H1" s="267" t="s">
        <v>1441</v>
      </c>
      <c r="I1" s="283" t="s">
        <v>1443</v>
      </c>
      <c r="J1" s="283" t="s">
        <v>1444</v>
      </c>
      <c r="K1" s="271" t="s">
        <v>1447</v>
      </c>
      <c r="L1" s="271" t="s">
        <v>1448</v>
      </c>
      <c r="M1" s="271" t="s">
        <v>1449</v>
      </c>
      <c r="N1" s="271" t="s">
        <v>1450</v>
      </c>
      <c r="O1" s="283" t="s">
        <v>1451</v>
      </c>
      <c r="P1" s="283" t="s">
        <v>1452</v>
      </c>
      <c r="Q1" s="283" t="s">
        <v>1453</v>
      </c>
      <c r="R1" s="283" t="s">
        <v>1454</v>
      </c>
      <c r="S1" s="268" t="s">
        <v>1455</v>
      </c>
      <c r="T1" s="268" t="s">
        <v>1456</v>
      </c>
      <c r="U1" s="268" t="s">
        <v>1457</v>
      </c>
      <c r="V1" s="268" t="s">
        <v>1458</v>
      </c>
      <c r="W1" s="268" t="s">
        <v>1459</v>
      </c>
      <c r="X1" s="268" t="s">
        <v>1460</v>
      </c>
      <c r="Y1" s="269" t="s">
        <v>1461</v>
      </c>
      <c r="Z1" s="269" t="s">
        <v>1462</v>
      </c>
      <c r="AA1" s="269" t="s">
        <v>1463</v>
      </c>
      <c r="AB1" s="269" t="s">
        <v>1464</v>
      </c>
      <c r="AC1" s="269" t="s">
        <v>1465</v>
      </c>
      <c r="AD1" s="269" t="s">
        <v>1468</v>
      </c>
      <c r="AE1" s="99" t="s">
        <v>6</v>
      </c>
      <c r="AF1" s="36" t="s">
        <v>7</v>
      </c>
      <c r="AG1" s="38" t="s">
        <v>8</v>
      </c>
      <c r="AH1" s="39" t="s">
        <v>9</v>
      </c>
      <c r="AI1" s="28" t="s">
        <v>10</v>
      </c>
      <c r="AJ1" s="32" t="s">
        <v>11</v>
      </c>
    </row>
    <row r="2" spans="3:36" x14ac:dyDescent="0.2">
      <c r="E2" s="283" t="s">
        <v>591</v>
      </c>
      <c r="F2" s="267" t="s">
        <v>1469</v>
      </c>
      <c r="G2" s="267" t="s">
        <v>1470</v>
      </c>
      <c r="H2" s="267" t="s">
        <v>1471</v>
      </c>
      <c r="I2" s="283" t="s">
        <v>1473</v>
      </c>
      <c r="J2" s="283" t="s">
        <v>1474</v>
      </c>
      <c r="K2" s="271" t="s">
        <v>1477</v>
      </c>
      <c r="L2" s="271" t="s">
        <v>1478</v>
      </c>
      <c r="M2" s="271" t="s">
        <v>1479</v>
      </c>
      <c r="N2" s="271" t="s">
        <v>1480</v>
      </c>
      <c r="O2" s="283" t="s">
        <v>1481</v>
      </c>
      <c r="P2" s="283" t="s">
        <v>1482</v>
      </c>
      <c r="Q2" s="283" t="s">
        <v>1483</v>
      </c>
      <c r="R2" s="283" t="s">
        <v>1484</v>
      </c>
      <c r="S2" s="268" t="s">
        <v>1485</v>
      </c>
      <c r="T2" s="268" t="s">
        <v>1486</v>
      </c>
      <c r="U2" s="268" t="s">
        <v>1487</v>
      </c>
      <c r="V2" s="268" t="s">
        <v>1488</v>
      </c>
      <c r="W2" s="268" t="s">
        <v>1489</v>
      </c>
      <c r="X2" s="268" t="s">
        <v>1490</v>
      </c>
      <c r="Y2" s="269" t="s">
        <v>1491</v>
      </c>
      <c r="Z2" s="269" t="s">
        <v>1492</v>
      </c>
      <c r="AA2" s="269" t="s">
        <v>1493</v>
      </c>
      <c r="AB2" s="269" t="s">
        <v>1494</v>
      </c>
      <c r="AC2" s="269" t="s">
        <v>1495</v>
      </c>
      <c r="AD2" s="269" t="s">
        <v>1498</v>
      </c>
      <c r="AE2" s="99"/>
      <c r="AG2" s="38"/>
      <c r="AH2" s="39"/>
      <c r="AI2" s="28"/>
    </row>
    <row r="3" spans="3:36" x14ac:dyDescent="0.2">
      <c r="E3" s="283" t="s">
        <v>592</v>
      </c>
      <c r="F3" s="267">
        <v>81366834.840000004</v>
      </c>
      <c r="G3" s="267">
        <v>1076423.3</v>
      </c>
      <c r="H3" s="267">
        <v>12966129.26</v>
      </c>
      <c r="I3" s="283">
        <v>92224763.349999994</v>
      </c>
      <c r="J3" s="283">
        <v>25567866.07</v>
      </c>
      <c r="K3" s="271">
        <v>258708.7</v>
      </c>
      <c r="L3" s="271">
        <v>1583800.86</v>
      </c>
      <c r="M3" s="271">
        <v>506757</v>
      </c>
      <c r="N3" s="271">
        <v>823526.23</v>
      </c>
      <c r="O3" s="283">
        <v>0</v>
      </c>
      <c r="P3" s="283">
        <v>-3755435.57</v>
      </c>
      <c r="Q3" s="283">
        <v>-42247381.109999999</v>
      </c>
      <c r="R3" s="283">
        <v>313072088.94999999</v>
      </c>
      <c r="S3" s="268">
        <v>1600.26</v>
      </c>
      <c r="T3" s="268">
        <v>111886420.79000001</v>
      </c>
      <c r="U3" s="268">
        <v>2895005.5</v>
      </c>
      <c r="V3" s="268">
        <v>252377.48</v>
      </c>
      <c r="W3" s="268">
        <v>76916483.819999993</v>
      </c>
      <c r="X3" s="268">
        <v>2606399.5099999998</v>
      </c>
      <c r="Y3" s="269">
        <v>119434221.08</v>
      </c>
      <c r="Z3" s="269">
        <v>15340</v>
      </c>
      <c r="AA3" s="269">
        <v>60715.6</v>
      </c>
      <c r="AB3" s="269">
        <v>43368297.350000001</v>
      </c>
      <c r="AC3" s="269">
        <v>8636098.4800000004</v>
      </c>
      <c r="AD3" s="269">
        <v>50000.38</v>
      </c>
      <c r="AE3" s="101">
        <f t="shared" ref="AE3:AJ3" si="0">SUM(AE4:AE189)</f>
        <v>93665372.689999983</v>
      </c>
      <c r="AF3" s="37">
        <f t="shared" si="0"/>
        <v>3172766.3199999994</v>
      </c>
      <c r="AG3" s="26">
        <f t="shared" si="0"/>
        <v>90492606.369999975</v>
      </c>
      <c r="AH3" s="17">
        <f t="shared" si="0"/>
        <v>192827812.18999994</v>
      </c>
      <c r="AI3" s="19">
        <f t="shared" si="0"/>
        <v>170430891.62000003</v>
      </c>
      <c r="AJ3" s="32">
        <f t="shared" si="0"/>
        <v>22396920.570000008</v>
      </c>
    </row>
    <row r="4" spans="3:36" x14ac:dyDescent="0.2">
      <c r="AE4" s="101">
        <f t="shared" ref="AE4:AE35" si="1">SUM(F4:H4)</f>
        <v>0</v>
      </c>
      <c r="AF4" s="37">
        <f t="shared" ref="AF4:AF35" si="2">SUM(K4:N4)</f>
        <v>0</v>
      </c>
      <c r="AG4" s="26">
        <f>AE4-AF4</f>
        <v>0</v>
      </c>
      <c r="AH4" s="17">
        <f>SUM(S4:X4)</f>
        <v>0</v>
      </c>
      <c r="AI4" s="19">
        <f>SUM(Y4:AD4)</f>
        <v>0</v>
      </c>
      <c r="AJ4" s="32">
        <f>AH4-AI4</f>
        <v>0</v>
      </c>
    </row>
    <row r="5" spans="3:36" x14ac:dyDescent="0.2">
      <c r="AE5" s="101">
        <f t="shared" si="1"/>
        <v>0</v>
      </c>
      <c r="AF5" s="37">
        <f t="shared" si="2"/>
        <v>0</v>
      </c>
      <c r="AG5" s="26">
        <f t="shared" ref="AG5:AG68" si="3">AE5-AF5</f>
        <v>0</v>
      </c>
      <c r="AH5" s="17">
        <f t="shared" ref="AH5:AH68" si="4">SUM(S5:X5)</f>
        <v>0</v>
      </c>
      <c r="AI5" s="19">
        <f t="shared" ref="AI5:AI68" si="5">SUM(Y5:AD5)</f>
        <v>0</v>
      </c>
      <c r="AJ5" s="32">
        <f t="shared" ref="AJ5:AJ68" si="6">AH5-AI5</f>
        <v>0</v>
      </c>
    </row>
    <row r="6" spans="3:36" x14ac:dyDescent="0.2">
      <c r="AE6" s="101">
        <f t="shared" si="1"/>
        <v>0</v>
      </c>
      <c r="AF6" s="37">
        <f t="shared" si="2"/>
        <v>0</v>
      </c>
      <c r="AG6" s="26">
        <f t="shared" si="3"/>
        <v>0</v>
      </c>
      <c r="AH6" s="17">
        <f t="shared" si="4"/>
        <v>0</v>
      </c>
      <c r="AI6" s="19">
        <f t="shared" si="5"/>
        <v>0</v>
      </c>
      <c r="AJ6" s="32">
        <f t="shared" si="6"/>
        <v>0</v>
      </c>
    </row>
    <row r="7" spans="3:36" x14ac:dyDescent="0.2">
      <c r="AE7" s="101">
        <f t="shared" si="1"/>
        <v>0</v>
      </c>
      <c r="AF7" s="37">
        <f t="shared" si="2"/>
        <v>0</v>
      </c>
      <c r="AG7" s="26">
        <f t="shared" si="3"/>
        <v>0</v>
      </c>
      <c r="AH7" s="17">
        <f t="shared" si="4"/>
        <v>0</v>
      </c>
      <c r="AI7" s="19">
        <f t="shared" si="5"/>
        <v>0</v>
      </c>
      <c r="AJ7" s="32">
        <f t="shared" si="6"/>
        <v>0</v>
      </c>
    </row>
    <row r="8" spans="3:36" x14ac:dyDescent="0.2">
      <c r="AE8" s="101">
        <f t="shared" si="1"/>
        <v>0</v>
      </c>
      <c r="AF8" s="37">
        <f t="shared" si="2"/>
        <v>0</v>
      </c>
      <c r="AG8" s="26">
        <f t="shared" si="3"/>
        <v>0</v>
      </c>
      <c r="AH8" s="17">
        <f t="shared" si="4"/>
        <v>0</v>
      </c>
      <c r="AI8" s="19">
        <f t="shared" si="5"/>
        <v>0</v>
      </c>
      <c r="AJ8" s="32">
        <f t="shared" si="6"/>
        <v>0</v>
      </c>
    </row>
    <row r="9" spans="3:36" x14ac:dyDescent="0.2">
      <c r="AE9" s="101">
        <f t="shared" si="1"/>
        <v>0</v>
      </c>
      <c r="AF9" s="37">
        <f t="shared" si="2"/>
        <v>0</v>
      </c>
      <c r="AG9" s="26">
        <f t="shared" si="3"/>
        <v>0</v>
      </c>
      <c r="AH9" s="17">
        <f t="shared" si="4"/>
        <v>0</v>
      </c>
      <c r="AI9" s="19">
        <f t="shared" si="5"/>
        <v>0</v>
      </c>
      <c r="AJ9" s="32">
        <f t="shared" si="6"/>
        <v>0</v>
      </c>
    </row>
    <row r="10" spans="3:36" x14ac:dyDescent="0.2">
      <c r="AE10" s="101">
        <f t="shared" si="1"/>
        <v>0</v>
      </c>
      <c r="AF10" s="37">
        <f t="shared" si="2"/>
        <v>0</v>
      </c>
      <c r="AG10" s="26">
        <f t="shared" si="3"/>
        <v>0</v>
      </c>
      <c r="AH10" s="17">
        <f t="shared" si="4"/>
        <v>0</v>
      </c>
      <c r="AI10" s="19">
        <f t="shared" si="5"/>
        <v>0</v>
      </c>
      <c r="AJ10" s="32">
        <f t="shared" si="6"/>
        <v>0</v>
      </c>
    </row>
    <row r="11" spans="3:36" x14ac:dyDescent="0.2">
      <c r="AE11" s="101">
        <f t="shared" si="1"/>
        <v>0</v>
      </c>
      <c r="AF11" s="37">
        <f t="shared" si="2"/>
        <v>0</v>
      </c>
      <c r="AG11" s="26">
        <f t="shared" si="3"/>
        <v>0</v>
      </c>
      <c r="AH11" s="17">
        <f t="shared" si="4"/>
        <v>0</v>
      </c>
      <c r="AI11" s="19">
        <f t="shared" si="5"/>
        <v>0</v>
      </c>
      <c r="AJ11" s="32">
        <f t="shared" si="6"/>
        <v>0</v>
      </c>
    </row>
    <row r="12" spans="3:36" x14ac:dyDescent="0.2">
      <c r="AE12" s="101">
        <f t="shared" si="1"/>
        <v>0</v>
      </c>
      <c r="AF12" s="37">
        <f t="shared" si="2"/>
        <v>0</v>
      </c>
      <c r="AG12" s="26">
        <f t="shared" si="3"/>
        <v>0</v>
      </c>
      <c r="AH12" s="17">
        <f t="shared" si="4"/>
        <v>0</v>
      </c>
      <c r="AI12" s="19">
        <f t="shared" si="5"/>
        <v>0</v>
      </c>
      <c r="AJ12" s="32">
        <f t="shared" si="6"/>
        <v>0</v>
      </c>
    </row>
    <row r="13" spans="3:36" x14ac:dyDescent="0.2">
      <c r="AE13" s="101">
        <f t="shared" si="1"/>
        <v>0</v>
      </c>
      <c r="AF13" s="37">
        <f t="shared" si="2"/>
        <v>0</v>
      </c>
      <c r="AG13" s="26">
        <f t="shared" si="3"/>
        <v>0</v>
      </c>
      <c r="AH13" s="17">
        <f t="shared" si="4"/>
        <v>0</v>
      </c>
      <c r="AI13" s="19">
        <f t="shared" si="5"/>
        <v>0</v>
      </c>
      <c r="AJ13" s="32">
        <f t="shared" si="6"/>
        <v>0</v>
      </c>
    </row>
    <row r="14" spans="3:36" s="50" customFormat="1" x14ac:dyDescent="0.2">
      <c r="C14" s="92"/>
      <c r="D14" s="57"/>
      <c r="E14" s="283"/>
      <c r="F14" s="267"/>
      <c r="G14" s="267"/>
      <c r="H14" s="267"/>
      <c r="I14" s="283"/>
      <c r="J14" s="283"/>
      <c r="K14" s="271"/>
      <c r="L14" s="271"/>
      <c r="M14" s="271"/>
      <c r="N14" s="271"/>
      <c r="O14" s="283"/>
      <c r="P14" s="283"/>
      <c r="Q14" s="283"/>
      <c r="R14" s="283"/>
      <c r="S14" s="268"/>
      <c r="T14" s="268"/>
      <c r="U14" s="268"/>
      <c r="V14" s="268"/>
      <c r="W14" s="268"/>
      <c r="X14" s="268"/>
      <c r="Y14" s="269"/>
      <c r="Z14" s="269"/>
      <c r="AA14" s="269"/>
      <c r="AB14" s="269"/>
      <c r="AC14" s="269"/>
      <c r="AD14" s="269"/>
      <c r="AE14" s="101">
        <f t="shared" si="1"/>
        <v>0</v>
      </c>
      <c r="AF14" s="37">
        <f t="shared" si="2"/>
        <v>0</v>
      </c>
      <c r="AG14" s="26">
        <f t="shared" si="3"/>
        <v>0</v>
      </c>
      <c r="AH14" s="17">
        <f t="shared" si="4"/>
        <v>0</v>
      </c>
      <c r="AI14" s="19">
        <f t="shared" si="5"/>
        <v>0</v>
      </c>
      <c r="AJ14" s="32">
        <f t="shared" si="6"/>
        <v>0</v>
      </c>
    </row>
    <row r="15" spans="3:36" x14ac:dyDescent="0.2">
      <c r="AE15" s="101">
        <f t="shared" si="1"/>
        <v>0</v>
      </c>
      <c r="AF15" s="37">
        <f t="shared" si="2"/>
        <v>0</v>
      </c>
      <c r="AG15" s="26">
        <f t="shared" si="3"/>
        <v>0</v>
      </c>
      <c r="AH15" s="17">
        <f t="shared" si="4"/>
        <v>0</v>
      </c>
      <c r="AI15" s="19">
        <f t="shared" si="5"/>
        <v>0</v>
      </c>
      <c r="AJ15" s="32">
        <f t="shared" si="6"/>
        <v>0</v>
      </c>
    </row>
    <row r="16" spans="3:36" x14ac:dyDescent="0.2">
      <c r="AE16" s="101">
        <f t="shared" si="1"/>
        <v>0</v>
      </c>
      <c r="AF16" s="37">
        <f t="shared" si="2"/>
        <v>0</v>
      </c>
      <c r="AG16" s="26">
        <f t="shared" si="3"/>
        <v>0</v>
      </c>
      <c r="AH16" s="17">
        <f t="shared" si="4"/>
        <v>0</v>
      </c>
      <c r="AI16" s="19">
        <f t="shared" si="5"/>
        <v>0</v>
      </c>
      <c r="AJ16" s="32">
        <f t="shared" si="6"/>
        <v>0</v>
      </c>
    </row>
    <row r="17" spans="1:36" x14ac:dyDescent="0.2">
      <c r="AE17" s="101">
        <f t="shared" si="1"/>
        <v>0</v>
      </c>
      <c r="AF17" s="37">
        <f t="shared" si="2"/>
        <v>0</v>
      </c>
      <c r="AG17" s="26">
        <f t="shared" si="3"/>
        <v>0</v>
      </c>
      <c r="AH17" s="17">
        <f t="shared" si="4"/>
        <v>0</v>
      </c>
      <c r="AI17" s="19">
        <f t="shared" si="5"/>
        <v>0</v>
      </c>
      <c r="AJ17" s="32">
        <f t="shared" si="6"/>
        <v>0</v>
      </c>
    </row>
    <row r="18" spans="1:36" x14ac:dyDescent="0.2">
      <c r="AE18" s="101">
        <f t="shared" si="1"/>
        <v>0</v>
      </c>
      <c r="AF18" s="37">
        <f t="shared" si="2"/>
        <v>0</v>
      </c>
      <c r="AG18" s="26">
        <f t="shared" si="3"/>
        <v>0</v>
      </c>
      <c r="AH18" s="17">
        <f t="shared" si="4"/>
        <v>0</v>
      </c>
      <c r="AI18" s="19">
        <f t="shared" si="5"/>
        <v>0</v>
      </c>
      <c r="AJ18" s="32">
        <f t="shared" si="6"/>
        <v>0</v>
      </c>
    </row>
    <row r="19" spans="1:36" x14ac:dyDescent="0.2">
      <c r="AE19" s="101">
        <f t="shared" si="1"/>
        <v>0</v>
      </c>
      <c r="AF19" s="37">
        <f t="shared" si="2"/>
        <v>0</v>
      </c>
      <c r="AG19" s="26">
        <f t="shared" si="3"/>
        <v>0</v>
      </c>
      <c r="AH19" s="17">
        <f t="shared" si="4"/>
        <v>0</v>
      </c>
      <c r="AI19" s="19">
        <f t="shared" si="5"/>
        <v>0</v>
      </c>
      <c r="AJ19" s="32">
        <f t="shared" si="6"/>
        <v>0</v>
      </c>
    </row>
    <row r="20" spans="1:36" x14ac:dyDescent="0.2">
      <c r="AE20" s="101">
        <f t="shared" si="1"/>
        <v>0</v>
      </c>
      <c r="AF20" s="37">
        <f t="shared" si="2"/>
        <v>0</v>
      </c>
      <c r="AG20" s="26">
        <f t="shared" si="3"/>
        <v>0</v>
      </c>
      <c r="AH20" s="17">
        <f t="shared" si="4"/>
        <v>0</v>
      </c>
      <c r="AI20" s="19">
        <f t="shared" si="5"/>
        <v>0</v>
      </c>
      <c r="AJ20" s="32">
        <f t="shared" si="6"/>
        <v>0</v>
      </c>
    </row>
    <row r="21" spans="1:36" x14ac:dyDescent="0.2">
      <c r="AE21" s="101">
        <f t="shared" si="1"/>
        <v>0</v>
      </c>
      <c r="AF21" s="37">
        <f t="shared" si="2"/>
        <v>0</v>
      </c>
      <c r="AG21" s="26">
        <f t="shared" si="3"/>
        <v>0</v>
      </c>
      <c r="AH21" s="17">
        <f t="shared" si="4"/>
        <v>0</v>
      </c>
      <c r="AI21" s="19">
        <f t="shared" si="5"/>
        <v>0</v>
      </c>
      <c r="AJ21" s="32">
        <f t="shared" si="6"/>
        <v>0</v>
      </c>
    </row>
    <row r="22" spans="1:36" x14ac:dyDescent="0.2">
      <c r="A22" s="1" t="s">
        <v>462</v>
      </c>
      <c r="B22" s="1" t="s">
        <v>464</v>
      </c>
      <c r="C22" s="90">
        <v>4536</v>
      </c>
      <c r="D22" s="91" t="s">
        <v>1101</v>
      </c>
      <c r="E22" s="283" t="s">
        <v>1650</v>
      </c>
      <c r="F22" s="267">
        <v>606879.6</v>
      </c>
      <c r="G22" s="267">
        <v>58832.93</v>
      </c>
      <c r="H22" s="267">
        <v>221289.01</v>
      </c>
      <c r="I22" s="283">
        <v>235191</v>
      </c>
      <c r="J22" s="283">
        <v>315029.5</v>
      </c>
      <c r="T22" s="268">
        <v>506452.9</v>
      </c>
      <c r="V22" s="268">
        <v>36.94</v>
      </c>
      <c r="W22" s="268">
        <v>606800</v>
      </c>
      <c r="Y22" s="269">
        <v>699587</v>
      </c>
      <c r="AB22" s="269">
        <v>310649.34999999998</v>
      </c>
      <c r="AC22" s="269">
        <v>53797.26</v>
      </c>
      <c r="AE22" s="101">
        <f t="shared" si="1"/>
        <v>887001.54</v>
      </c>
      <c r="AF22" s="37">
        <f t="shared" si="2"/>
        <v>0</v>
      </c>
      <c r="AG22" s="26">
        <f t="shared" si="3"/>
        <v>887001.54</v>
      </c>
      <c r="AH22" s="17">
        <f t="shared" si="4"/>
        <v>1113289.8400000001</v>
      </c>
      <c r="AI22" s="19">
        <f t="shared" si="5"/>
        <v>1064033.6099999999</v>
      </c>
      <c r="AJ22" s="32">
        <f t="shared" si="6"/>
        <v>49256.230000000214</v>
      </c>
    </row>
    <row r="23" spans="1:36" x14ac:dyDescent="0.2">
      <c r="A23" s="1" t="s">
        <v>462</v>
      </c>
      <c r="B23" s="1" t="s">
        <v>464</v>
      </c>
      <c r="C23" s="90">
        <v>3980</v>
      </c>
      <c r="D23" s="91" t="s">
        <v>1102</v>
      </c>
      <c r="E23" s="283" t="s">
        <v>1651</v>
      </c>
      <c r="F23" s="267">
        <v>277789.15000000002</v>
      </c>
      <c r="H23" s="267">
        <v>102691.66</v>
      </c>
      <c r="I23" s="283">
        <v>182606.66</v>
      </c>
      <c r="J23" s="283">
        <v>165775.48000000001</v>
      </c>
      <c r="R23" s="283">
        <v>2340148.79</v>
      </c>
      <c r="T23" s="268">
        <v>537872.93999999994</v>
      </c>
      <c r="U23" s="268">
        <v>35000</v>
      </c>
      <c r="W23" s="268">
        <v>386790</v>
      </c>
      <c r="Y23" s="269">
        <v>532630</v>
      </c>
      <c r="AB23" s="269">
        <v>180567.51</v>
      </c>
      <c r="AC23" s="269">
        <v>31997.22</v>
      </c>
      <c r="AE23" s="101">
        <f t="shared" si="1"/>
        <v>380480.81000000006</v>
      </c>
      <c r="AF23" s="37">
        <f t="shared" si="2"/>
        <v>0</v>
      </c>
      <c r="AG23" s="26">
        <f t="shared" si="3"/>
        <v>380480.81000000006</v>
      </c>
      <c r="AH23" s="17">
        <f t="shared" si="4"/>
        <v>959662.94</v>
      </c>
      <c r="AI23" s="19">
        <f t="shared" si="5"/>
        <v>745194.73</v>
      </c>
      <c r="AJ23" s="32">
        <f t="shared" si="6"/>
        <v>214468.20999999996</v>
      </c>
    </row>
    <row r="24" spans="1:36" x14ac:dyDescent="0.2">
      <c r="A24" s="1" t="s">
        <v>462</v>
      </c>
      <c r="B24" s="1" t="s">
        <v>464</v>
      </c>
      <c r="C24" s="90">
        <v>9027</v>
      </c>
      <c r="D24" s="91" t="s">
        <v>1103</v>
      </c>
      <c r="E24" s="283" t="s">
        <v>1652</v>
      </c>
      <c r="F24" s="267">
        <v>592710.14</v>
      </c>
      <c r="G24" s="267">
        <v>71027.460000000006</v>
      </c>
      <c r="H24" s="267">
        <v>236657.34</v>
      </c>
      <c r="I24" s="283">
        <v>203433.78</v>
      </c>
      <c r="J24" s="283">
        <v>135366.64000000001</v>
      </c>
      <c r="R24" s="283">
        <v>2461151.44</v>
      </c>
      <c r="T24" s="268">
        <v>926626.05</v>
      </c>
      <c r="U24" s="268">
        <v>100</v>
      </c>
      <c r="V24" s="268">
        <v>73.349999999999994</v>
      </c>
      <c r="W24" s="268">
        <v>843200</v>
      </c>
      <c r="Y24" s="269">
        <v>1026352</v>
      </c>
      <c r="AB24" s="269">
        <v>419398</v>
      </c>
      <c r="AC24" s="269">
        <v>27302.31</v>
      </c>
      <c r="AE24" s="101">
        <f t="shared" si="1"/>
        <v>900394.94</v>
      </c>
      <c r="AF24" s="37">
        <f t="shared" si="2"/>
        <v>0</v>
      </c>
      <c r="AG24" s="26">
        <f t="shared" si="3"/>
        <v>900394.94</v>
      </c>
      <c r="AH24" s="17">
        <f t="shared" si="4"/>
        <v>1769999.4</v>
      </c>
      <c r="AI24" s="19">
        <f t="shared" si="5"/>
        <v>1473052.31</v>
      </c>
      <c r="AJ24" s="32">
        <f t="shared" si="6"/>
        <v>296947.08999999985</v>
      </c>
    </row>
    <row r="25" spans="1:36" x14ac:dyDescent="0.2">
      <c r="A25" s="1" t="s">
        <v>462</v>
      </c>
      <c r="B25" s="1" t="s">
        <v>464</v>
      </c>
      <c r="C25" s="90">
        <v>4180</v>
      </c>
      <c r="D25" s="91" t="s">
        <v>1104</v>
      </c>
      <c r="E25" s="283" t="s">
        <v>1653</v>
      </c>
      <c r="F25" s="267">
        <v>408990.41</v>
      </c>
      <c r="G25" s="267">
        <v>11364.83</v>
      </c>
      <c r="H25" s="267">
        <v>102169.69</v>
      </c>
      <c r="I25" s="283">
        <v>279822.77</v>
      </c>
      <c r="J25" s="283">
        <v>122632.1</v>
      </c>
      <c r="R25" s="283">
        <v>1609968.11</v>
      </c>
      <c r="T25" s="268">
        <v>456421.58</v>
      </c>
      <c r="U25" s="268">
        <v>30000</v>
      </c>
      <c r="V25" s="268">
        <v>110.56</v>
      </c>
      <c r="W25" s="268">
        <v>464700</v>
      </c>
      <c r="Y25" s="269">
        <v>536237</v>
      </c>
      <c r="AB25" s="269">
        <v>143746.66</v>
      </c>
      <c r="AC25" s="269">
        <v>50244.160000000003</v>
      </c>
      <c r="AE25" s="101">
        <f t="shared" si="1"/>
        <v>522524.93</v>
      </c>
      <c r="AF25" s="37">
        <f t="shared" si="2"/>
        <v>0</v>
      </c>
      <c r="AG25" s="26">
        <f t="shared" si="3"/>
        <v>522524.93</v>
      </c>
      <c r="AH25" s="17">
        <f t="shared" si="4"/>
        <v>951232.14</v>
      </c>
      <c r="AI25" s="19">
        <f t="shared" si="5"/>
        <v>730227.82000000007</v>
      </c>
      <c r="AJ25" s="32">
        <f t="shared" si="6"/>
        <v>221004.31999999995</v>
      </c>
    </row>
    <row r="26" spans="1:36" x14ac:dyDescent="0.2">
      <c r="A26" s="1" t="s">
        <v>462</v>
      </c>
      <c r="B26" s="1" t="s">
        <v>464</v>
      </c>
      <c r="C26" s="90">
        <v>2100</v>
      </c>
      <c r="D26" s="91" t="s">
        <v>1105</v>
      </c>
      <c r="E26" s="283" t="s">
        <v>1654</v>
      </c>
      <c r="F26" s="267">
        <v>211738.69</v>
      </c>
      <c r="G26" s="267">
        <v>712</v>
      </c>
      <c r="H26" s="267">
        <v>112791.38</v>
      </c>
      <c r="I26" s="283">
        <v>228178.64</v>
      </c>
      <c r="J26" s="283">
        <v>88467.08</v>
      </c>
      <c r="R26" s="283">
        <v>1693812.25</v>
      </c>
      <c r="T26" s="268">
        <v>280585.07</v>
      </c>
      <c r="V26" s="268">
        <v>10.52</v>
      </c>
      <c r="W26" s="268">
        <v>361720</v>
      </c>
      <c r="Y26" s="269">
        <v>428937</v>
      </c>
      <c r="AB26" s="269">
        <v>109846.39</v>
      </c>
      <c r="AC26" s="269">
        <v>22493.84</v>
      </c>
      <c r="AE26" s="101">
        <f t="shared" si="1"/>
        <v>325242.07</v>
      </c>
      <c r="AF26" s="37">
        <f t="shared" si="2"/>
        <v>0</v>
      </c>
      <c r="AG26" s="26">
        <f t="shared" si="3"/>
        <v>325242.07</v>
      </c>
      <c r="AH26" s="17">
        <f t="shared" si="4"/>
        <v>642315.59000000008</v>
      </c>
      <c r="AI26" s="19">
        <f t="shared" si="5"/>
        <v>561277.23</v>
      </c>
      <c r="AJ26" s="32">
        <f t="shared" si="6"/>
        <v>81038.360000000102</v>
      </c>
    </row>
    <row r="27" spans="1:36" x14ac:dyDescent="0.2">
      <c r="A27" s="1" t="s">
        <v>462</v>
      </c>
      <c r="B27" s="1" t="s">
        <v>464</v>
      </c>
      <c r="C27" s="90">
        <v>4887</v>
      </c>
      <c r="D27" s="91" t="s">
        <v>1106</v>
      </c>
      <c r="E27" s="283" t="s">
        <v>1655</v>
      </c>
      <c r="F27" s="267">
        <v>635391.19999999995</v>
      </c>
      <c r="G27" s="267">
        <v>82165.509999999995</v>
      </c>
      <c r="H27" s="267">
        <v>108743.92</v>
      </c>
      <c r="I27" s="283">
        <v>258611.74</v>
      </c>
      <c r="J27" s="283">
        <v>211139.7</v>
      </c>
      <c r="N27" s="271">
        <v>0</v>
      </c>
      <c r="Q27" s="283">
        <v>300</v>
      </c>
      <c r="R27" s="283">
        <v>1247745.83</v>
      </c>
      <c r="T27" s="268">
        <v>754621.3</v>
      </c>
      <c r="V27" s="268">
        <v>1968.12</v>
      </c>
      <c r="W27" s="268">
        <v>497720</v>
      </c>
      <c r="Y27" s="269">
        <v>633166</v>
      </c>
      <c r="AB27" s="269">
        <v>456583.64</v>
      </c>
      <c r="AC27" s="269">
        <v>45647.44</v>
      </c>
      <c r="AE27" s="101">
        <f t="shared" si="1"/>
        <v>826300.63</v>
      </c>
      <c r="AF27" s="37">
        <f t="shared" si="2"/>
        <v>0</v>
      </c>
      <c r="AG27" s="26">
        <f t="shared" si="3"/>
        <v>826300.63</v>
      </c>
      <c r="AH27" s="17">
        <f t="shared" si="4"/>
        <v>1254309.42</v>
      </c>
      <c r="AI27" s="19">
        <f t="shared" si="5"/>
        <v>1135397.08</v>
      </c>
      <c r="AJ27" s="32">
        <f t="shared" si="6"/>
        <v>118912.33999999985</v>
      </c>
    </row>
    <row r="28" spans="1:36" x14ac:dyDescent="0.2">
      <c r="A28" s="1" t="s">
        <v>462</v>
      </c>
      <c r="B28" s="1" t="s">
        <v>464</v>
      </c>
      <c r="C28" s="90">
        <v>5102</v>
      </c>
      <c r="D28" s="91" t="s">
        <v>1107</v>
      </c>
      <c r="E28" s="283" t="s">
        <v>1656</v>
      </c>
      <c r="F28" s="267">
        <v>725243.44</v>
      </c>
      <c r="G28" s="267">
        <v>0</v>
      </c>
      <c r="H28" s="267">
        <v>121665.81</v>
      </c>
      <c r="I28" s="283">
        <v>326400.7</v>
      </c>
      <c r="J28" s="283">
        <v>175071.6</v>
      </c>
      <c r="N28" s="271">
        <v>0</v>
      </c>
      <c r="R28" s="283">
        <v>1804121.26</v>
      </c>
      <c r="T28" s="268">
        <v>432856.71</v>
      </c>
      <c r="W28" s="268">
        <v>225420</v>
      </c>
      <c r="Y28" s="269">
        <v>349630</v>
      </c>
      <c r="AB28" s="269">
        <v>209488.54</v>
      </c>
      <c r="AC28" s="269">
        <v>57273.87</v>
      </c>
      <c r="AE28" s="101">
        <f t="shared" si="1"/>
        <v>846909.25</v>
      </c>
      <c r="AF28" s="37">
        <f t="shared" si="2"/>
        <v>0</v>
      </c>
      <c r="AG28" s="26">
        <f t="shared" si="3"/>
        <v>846909.25</v>
      </c>
      <c r="AH28" s="17">
        <f t="shared" si="4"/>
        <v>658276.71</v>
      </c>
      <c r="AI28" s="19">
        <f t="shared" si="5"/>
        <v>616392.41</v>
      </c>
      <c r="AJ28" s="32">
        <f t="shared" si="6"/>
        <v>41884.29999999993</v>
      </c>
    </row>
    <row r="29" spans="1:36" x14ac:dyDescent="0.2">
      <c r="A29" s="1" t="s">
        <v>462</v>
      </c>
      <c r="B29" s="1" t="s">
        <v>464</v>
      </c>
      <c r="C29" s="90">
        <v>11813</v>
      </c>
      <c r="D29" s="91" t="s">
        <v>1108</v>
      </c>
      <c r="E29" s="283" t="s">
        <v>1657</v>
      </c>
      <c r="F29" s="267">
        <v>719761.31</v>
      </c>
      <c r="G29" s="267">
        <v>27338.3</v>
      </c>
      <c r="H29" s="267">
        <v>129799.64</v>
      </c>
      <c r="I29" s="283">
        <v>361445.95</v>
      </c>
      <c r="J29" s="283">
        <v>219731.29</v>
      </c>
      <c r="N29" s="271">
        <v>70.3</v>
      </c>
      <c r="Q29" s="283">
        <v>539.76</v>
      </c>
      <c r="R29" s="283">
        <v>1414760.08</v>
      </c>
      <c r="T29" s="268">
        <v>831289.56</v>
      </c>
      <c r="U29" s="268">
        <v>28793.1</v>
      </c>
      <c r="V29" s="268">
        <v>85.21</v>
      </c>
      <c r="W29" s="268">
        <v>476370</v>
      </c>
      <c r="Y29" s="269">
        <v>626490</v>
      </c>
      <c r="AB29" s="269">
        <v>419769.69</v>
      </c>
      <c r="AC29" s="269">
        <v>71598.3</v>
      </c>
      <c r="AE29" s="101">
        <f t="shared" si="1"/>
        <v>876899.25000000012</v>
      </c>
      <c r="AF29" s="37">
        <f t="shared" si="2"/>
        <v>70.3</v>
      </c>
      <c r="AG29" s="26">
        <f t="shared" si="3"/>
        <v>876828.95000000007</v>
      </c>
      <c r="AH29" s="17">
        <f t="shared" si="4"/>
        <v>1336537.8700000001</v>
      </c>
      <c r="AI29" s="19">
        <f t="shared" si="5"/>
        <v>1117857.99</v>
      </c>
      <c r="AJ29" s="32">
        <f t="shared" si="6"/>
        <v>218679.88000000012</v>
      </c>
    </row>
    <row r="30" spans="1:36" x14ac:dyDescent="0.2">
      <c r="A30" s="1" t="s">
        <v>462</v>
      </c>
      <c r="B30" s="1" t="s">
        <v>464</v>
      </c>
      <c r="C30" s="90">
        <v>7972</v>
      </c>
      <c r="D30" s="91" t="s">
        <v>1109</v>
      </c>
      <c r="E30" s="283" t="s">
        <v>1658</v>
      </c>
      <c r="F30" s="267">
        <v>804179.94</v>
      </c>
      <c r="G30" s="267">
        <v>30925</v>
      </c>
      <c r="H30" s="267">
        <v>608084.05000000005</v>
      </c>
      <c r="I30" s="283">
        <v>182155.58</v>
      </c>
      <c r="J30" s="283">
        <v>174054.02</v>
      </c>
      <c r="N30" s="271">
        <v>0</v>
      </c>
      <c r="R30" s="283">
        <v>1595887.05</v>
      </c>
      <c r="T30" s="268">
        <v>1162046.07</v>
      </c>
      <c r="U30" s="268">
        <v>29628.42</v>
      </c>
      <c r="V30" s="268">
        <v>2.23</v>
      </c>
      <c r="W30" s="268">
        <v>568980</v>
      </c>
      <c r="Y30" s="269">
        <v>782590</v>
      </c>
      <c r="AB30" s="269">
        <v>711809.18</v>
      </c>
      <c r="AC30" s="269">
        <v>32066.89</v>
      </c>
      <c r="AE30" s="101">
        <f t="shared" si="1"/>
        <v>1443188.99</v>
      </c>
      <c r="AF30" s="37">
        <f t="shared" si="2"/>
        <v>0</v>
      </c>
      <c r="AG30" s="26">
        <f t="shared" si="3"/>
        <v>1443188.99</v>
      </c>
      <c r="AH30" s="17">
        <f t="shared" si="4"/>
        <v>1760656.72</v>
      </c>
      <c r="AI30" s="19">
        <f t="shared" si="5"/>
        <v>1526466.07</v>
      </c>
      <c r="AJ30" s="32">
        <f t="shared" si="6"/>
        <v>234190.64999999991</v>
      </c>
    </row>
    <row r="31" spans="1:36" x14ac:dyDescent="0.2">
      <c r="A31" s="1" t="s">
        <v>462</v>
      </c>
      <c r="B31" s="1" t="s">
        <v>464</v>
      </c>
      <c r="C31" s="90">
        <v>3577</v>
      </c>
      <c r="D31" s="91" t="s">
        <v>1110</v>
      </c>
      <c r="E31" s="283" t="s">
        <v>1659</v>
      </c>
      <c r="F31" s="267">
        <v>596112.52</v>
      </c>
      <c r="G31" s="267">
        <v>0</v>
      </c>
      <c r="H31" s="267">
        <v>264398.17</v>
      </c>
      <c r="I31" s="283">
        <v>109082.99</v>
      </c>
      <c r="J31" s="283">
        <v>175149.47</v>
      </c>
      <c r="N31" s="271">
        <v>7.2</v>
      </c>
      <c r="R31" s="283">
        <v>1789492.25</v>
      </c>
      <c r="T31" s="268">
        <v>523274.51</v>
      </c>
      <c r="U31" s="268">
        <v>17482.21</v>
      </c>
      <c r="W31" s="268">
        <v>238470</v>
      </c>
      <c r="Y31" s="269">
        <v>335360</v>
      </c>
      <c r="AB31" s="269">
        <v>345340.08</v>
      </c>
      <c r="AC31" s="269">
        <v>30925.89</v>
      </c>
      <c r="AE31" s="101">
        <f t="shared" si="1"/>
        <v>860510.69</v>
      </c>
      <c r="AF31" s="37">
        <f t="shared" si="2"/>
        <v>7.2</v>
      </c>
      <c r="AG31" s="26">
        <f t="shared" si="3"/>
        <v>860503.49</v>
      </c>
      <c r="AH31" s="17">
        <f t="shared" si="4"/>
        <v>779226.72</v>
      </c>
      <c r="AI31" s="19">
        <f t="shared" si="5"/>
        <v>711625.97000000009</v>
      </c>
      <c r="AJ31" s="32">
        <f t="shared" si="6"/>
        <v>67600.749999999884</v>
      </c>
    </row>
    <row r="32" spans="1:36" x14ac:dyDescent="0.2">
      <c r="A32" s="1" t="s">
        <v>462</v>
      </c>
      <c r="B32" s="1" t="s">
        <v>464</v>
      </c>
      <c r="C32" s="90">
        <v>3159</v>
      </c>
      <c r="D32" s="91" t="s">
        <v>1111</v>
      </c>
      <c r="E32" s="283" t="s">
        <v>1660</v>
      </c>
      <c r="F32" s="267">
        <v>576286.36</v>
      </c>
      <c r="G32" s="267">
        <v>3760</v>
      </c>
      <c r="H32" s="267">
        <v>116930.36</v>
      </c>
      <c r="I32" s="283">
        <v>214916.55</v>
      </c>
      <c r="J32" s="283">
        <v>410909.89</v>
      </c>
      <c r="R32" s="283">
        <v>3102228.3</v>
      </c>
      <c r="T32" s="268">
        <v>551386.05000000005</v>
      </c>
      <c r="U32" s="268">
        <v>57238.81</v>
      </c>
      <c r="V32" s="268">
        <v>195.87</v>
      </c>
      <c r="W32" s="268">
        <v>501840</v>
      </c>
      <c r="Y32" s="269">
        <v>608939</v>
      </c>
      <c r="AB32" s="269">
        <v>223444.29</v>
      </c>
      <c r="AC32" s="269">
        <v>101618.91</v>
      </c>
      <c r="AE32" s="101">
        <f t="shared" si="1"/>
        <v>696976.72</v>
      </c>
      <c r="AF32" s="37">
        <f t="shared" si="2"/>
        <v>0</v>
      </c>
      <c r="AG32" s="26">
        <f t="shared" si="3"/>
        <v>696976.72</v>
      </c>
      <c r="AH32" s="17">
        <f t="shared" si="4"/>
        <v>1110660.73</v>
      </c>
      <c r="AI32" s="19">
        <f t="shared" si="5"/>
        <v>934002.20000000007</v>
      </c>
      <c r="AJ32" s="32">
        <f t="shared" si="6"/>
        <v>176658.52999999991</v>
      </c>
    </row>
    <row r="33" spans="1:36" x14ac:dyDescent="0.2">
      <c r="A33" s="1" t="s">
        <v>462</v>
      </c>
      <c r="B33" s="1" t="s">
        <v>464</v>
      </c>
      <c r="C33" s="90">
        <v>3764</v>
      </c>
      <c r="D33" s="91" t="s">
        <v>1112</v>
      </c>
      <c r="E33" s="283" t="s">
        <v>1661</v>
      </c>
      <c r="F33" s="267">
        <v>917576.56</v>
      </c>
      <c r="G33" s="267">
        <v>36782.050000000003</v>
      </c>
      <c r="H33" s="267">
        <v>114221.49</v>
      </c>
      <c r="I33" s="283">
        <v>294088.69</v>
      </c>
      <c r="J33" s="283">
        <v>167172.26999999999</v>
      </c>
      <c r="R33" s="283">
        <v>1484748</v>
      </c>
      <c r="T33" s="268">
        <v>834547.41</v>
      </c>
      <c r="U33" s="268">
        <v>85384.33</v>
      </c>
      <c r="V33" s="268">
        <v>1593.62</v>
      </c>
      <c r="W33" s="268">
        <v>242550</v>
      </c>
      <c r="Y33" s="269">
        <v>348144</v>
      </c>
      <c r="AB33" s="269">
        <v>261503.22</v>
      </c>
      <c r="AC33" s="269">
        <v>60570.12</v>
      </c>
      <c r="AE33" s="101">
        <f t="shared" si="1"/>
        <v>1068580.1000000001</v>
      </c>
      <c r="AF33" s="37">
        <f t="shared" si="2"/>
        <v>0</v>
      </c>
      <c r="AG33" s="26">
        <f t="shared" si="3"/>
        <v>1068580.1000000001</v>
      </c>
      <c r="AH33" s="17">
        <f t="shared" si="4"/>
        <v>1164075.3599999999</v>
      </c>
      <c r="AI33" s="19">
        <f t="shared" si="5"/>
        <v>670217.34</v>
      </c>
      <c r="AJ33" s="32">
        <f t="shared" si="6"/>
        <v>493858.0199999999</v>
      </c>
    </row>
    <row r="34" spans="1:36" x14ac:dyDescent="0.2">
      <c r="A34" s="1" t="s">
        <v>462</v>
      </c>
      <c r="B34" s="1" t="s">
        <v>464</v>
      </c>
      <c r="C34" s="90">
        <v>3691</v>
      </c>
      <c r="D34" s="91" t="s">
        <v>1113</v>
      </c>
      <c r="E34" s="283" t="s">
        <v>1662</v>
      </c>
      <c r="F34" s="267">
        <v>842348.49</v>
      </c>
      <c r="G34" s="267">
        <v>12605.61</v>
      </c>
      <c r="H34" s="267">
        <v>105017.47</v>
      </c>
      <c r="I34" s="283">
        <v>91116.94</v>
      </c>
      <c r="J34" s="283">
        <v>206312.93</v>
      </c>
      <c r="N34" s="271">
        <v>0</v>
      </c>
      <c r="R34" s="283">
        <v>1924840.79</v>
      </c>
      <c r="T34" s="268">
        <v>659027.91</v>
      </c>
      <c r="V34" s="268">
        <v>260.56</v>
      </c>
      <c r="W34" s="268">
        <v>297420</v>
      </c>
      <c r="Y34" s="269">
        <v>379071</v>
      </c>
      <c r="AB34" s="269">
        <v>305427.84000000003</v>
      </c>
      <c r="AC34" s="269">
        <v>51926.080000000002</v>
      </c>
      <c r="AE34" s="101">
        <f t="shared" si="1"/>
        <v>959971.57</v>
      </c>
      <c r="AF34" s="37">
        <f t="shared" si="2"/>
        <v>0</v>
      </c>
      <c r="AG34" s="26">
        <f t="shared" si="3"/>
        <v>959971.57</v>
      </c>
      <c r="AH34" s="17">
        <f t="shared" si="4"/>
        <v>956708.47000000009</v>
      </c>
      <c r="AI34" s="19">
        <f t="shared" si="5"/>
        <v>736424.92</v>
      </c>
      <c r="AJ34" s="32">
        <f t="shared" si="6"/>
        <v>220283.55000000005</v>
      </c>
    </row>
    <row r="35" spans="1:36" x14ac:dyDescent="0.2">
      <c r="A35" s="1" t="s">
        <v>462</v>
      </c>
      <c r="B35" s="1" t="s">
        <v>464</v>
      </c>
      <c r="C35" s="90">
        <v>7031</v>
      </c>
      <c r="D35" s="91" t="s">
        <v>1114</v>
      </c>
      <c r="E35" s="283" t="s">
        <v>1663</v>
      </c>
      <c r="F35" s="267">
        <v>1446108.35</v>
      </c>
      <c r="G35" s="267">
        <v>48931</v>
      </c>
      <c r="H35" s="267">
        <v>167960.41</v>
      </c>
      <c r="I35" s="283">
        <v>217764.34</v>
      </c>
      <c r="J35" s="283">
        <v>125402.47</v>
      </c>
      <c r="R35" s="283">
        <v>1101601.1100000001</v>
      </c>
      <c r="T35" s="268">
        <v>856553.78</v>
      </c>
      <c r="U35" s="268">
        <v>21786.45</v>
      </c>
      <c r="W35" s="268">
        <v>511650</v>
      </c>
      <c r="Y35" s="269">
        <v>661818</v>
      </c>
      <c r="AB35" s="269">
        <v>276107.53999999998</v>
      </c>
      <c r="AC35" s="269">
        <v>27913.3</v>
      </c>
      <c r="AE35" s="101">
        <f t="shared" si="1"/>
        <v>1662999.76</v>
      </c>
      <c r="AF35" s="37">
        <f t="shared" si="2"/>
        <v>0</v>
      </c>
      <c r="AG35" s="26">
        <f t="shared" si="3"/>
        <v>1662999.76</v>
      </c>
      <c r="AH35" s="17">
        <f t="shared" si="4"/>
        <v>1389990.23</v>
      </c>
      <c r="AI35" s="19">
        <f t="shared" si="5"/>
        <v>965838.84000000008</v>
      </c>
      <c r="AJ35" s="32">
        <f t="shared" si="6"/>
        <v>424151.3899999999</v>
      </c>
    </row>
    <row r="36" spans="1:36" x14ac:dyDescent="0.2">
      <c r="A36" s="1" t="s">
        <v>462</v>
      </c>
      <c r="B36" s="1" t="s">
        <v>464</v>
      </c>
      <c r="C36" s="90">
        <v>3391</v>
      </c>
      <c r="D36" s="91" t="s">
        <v>1115</v>
      </c>
      <c r="E36" s="283" t="s">
        <v>1664</v>
      </c>
      <c r="F36" s="267">
        <v>430761.93</v>
      </c>
      <c r="G36" s="267">
        <v>39279.42</v>
      </c>
      <c r="H36" s="267">
        <v>136382.78</v>
      </c>
      <c r="I36" s="283">
        <v>1397379.41</v>
      </c>
      <c r="J36" s="283">
        <v>110380.94</v>
      </c>
      <c r="N36" s="271">
        <v>590.97</v>
      </c>
      <c r="R36" s="283">
        <v>528949.56000000006</v>
      </c>
      <c r="T36" s="268">
        <v>564969</v>
      </c>
      <c r="U36" s="268">
        <v>74644.27</v>
      </c>
      <c r="W36" s="268">
        <v>294510</v>
      </c>
      <c r="Y36" s="269">
        <v>407363</v>
      </c>
      <c r="AB36" s="269">
        <v>294716.15000000002</v>
      </c>
      <c r="AC36" s="269">
        <v>51756.68</v>
      </c>
      <c r="AE36" s="101">
        <f t="shared" ref="AE36:AE67" si="7">SUM(F36:H36)</f>
        <v>606424.13</v>
      </c>
      <c r="AF36" s="37">
        <f t="shared" ref="AF36:AF67" si="8">SUM(K36:N36)</f>
        <v>590.97</v>
      </c>
      <c r="AG36" s="26">
        <f t="shared" si="3"/>
        <v>605833.16</v>
      </c>
      <c r="AH36" s="17">
        <f t="shared" si="4"/>
        <v>934123.27</v>
      </c>
      <c r="AI36" s="19">
        <f t="shared" si="5"/>
        <v>753835.83000000007</v>
      </c>
      <c r="AJ36" s="32">
        <f t="shared" si="6"/>
        <v>180287.43999999994</v>
      </c>
    </row>
    <row r="37" spans="1:36" x14ac:dyDescent="0.2">
      <c r="A37" s="1" t="s">
        <v>462</v>
      </c>
      <c r="B37" s="1" t="s">
        <v>464</v>
      </c>
      <c r="C37" s="90">
        <v>4244</v>
      </c>
      <c r="D37" s="91" t="s">
        <v>1116</v>
      </c>
      <c r="E37" s="283" t="s">
        <v>1665</v>
      </c>
      <c r="F37" s="267">
        <v>596986.91</v>
      </c>
      <c r="G37" s="267">
        <v>11230</v>
      </c>
      <c r="H37" s="267">
        <v>128527.16</v>
      </c>
      <c r="I37" s="283">
        <v>422521.21</v>
      </c>
      <c r="J37" s="283">
        <v>50923.02</v>
      </c>
      <c r="N37" s="271">
        <v>37.130000000000003</v>
      </c>
      <c r="Q37" s="283">
        <v>99448.88</v>
      </c>
      <c r="R37" s="283">
        <v>1603684.39</v>
      </c>
      <c r="T37" s="268">
        <v>623944.11</v>
      </c>
      <c r="U37" s="268">
        <v>12400</v>
      </c>
      <c r="V37" s="268">
        <v>158.82</v>
      </c>
      <c r="W37" s="268">
        <v>526470</v>
      </c>
      <c r="Y37" s="269">
        <v>622136</v>
      </c>
      <c r="AB37" s="269">
        <v>177526.38</v>
      </c>
      <c r="AC37" s="269">
        <v>22484.959999999999</v>
      </c>
      <c r="AE37" s="101">
        <f t="shared" si="7"/>
        <v>736744.07000000007</v>
      </c>
      <c r="AF37" s="37">
        <f t="shared" si="8"/>
        <v>37.130000000000003</v>
      </c>
      <c r="AG37" s="26">
        <f t="shared" si="3"/>
        <v>736706.94000000006</v>
      </c>
      <c r="AH37" s="17">
        <f t="shared" si="4"/>
        <v>1162972.93</v>
      </c>
      <c r="AI37" s="19">
        <f t="shared" si="5"/>
        <v>822147.34</v>
      </c>
      <c r="AJ37" s="32">
        <f t="shared" si="6"/>
        <v>340825.58999999997</v>
      </c>
    </row>
    <row r="38" spans="1:36" x14ac:dyDescent="0.2">
      <c r="A38" s="1" t="s">
        <v>462</v>
      </c>
      <c r="B38" s="1" t="s">
        <v>464</v>
      </c>
      <c r="C38" s="90">
        <v>1926</v>
      </c>
      <c r="D38" s="91" t="s">
        <v>1117</v>
      </c>
      <c r="E38" s="283" t="s">
        <v>1666</v>
      </c>
      <c r="F38" s="267">
        <v>585722.86</v>
      </c>
      <c r="G38" s="267">
        <v>14755.23</v>
      </c>
      <c r="H38" s="267">
        <v>71292.7</v>
      </c>
      <c r="I38" s="283">
        <v>120247.21</v>
      </c>
      <c r="J38" s="283">
        <v>76530.899999999994</v>
      </c>
      <c r="R38" s="283">
        <v>1498620.76</v>
      </c>
      <c r="T38" s="268">
        <v>571324.46</v>
      </c>
      <c r="U38" s="268">
        <v>39481.870000000003</v>
      </c>
      <c r="V38" s="268">
        <v>43.58</v>
      </c>
      <c r="W38" s="268">
        <v>246270</v>
      </c>
      <c r="Y38" s="269">
        <v>309896</v>
      </c>
      <c r="AB38" s="269">
        <v>119885.9</v>
      </c>
      <c r="AC38" s="269">
        <v>36651.54</v>
      </c>
      <c r="AE38" s="101">
        <f t="shared" si="7"/>
        <v>671770.78999999992</v>
      </c>
      <c r="AF38" s="37">
        <f t="shared" si="8"/>
        <v>0</v>
      </c>
      <c r="AG38" s="26">
        <f t="shared" si="3"/>
        <v>671770.78999999992</v>
      </c>
      <c r="AH38" s="17">
        <f t="shared" si="4"/>
        <v>857119.90999999992</v>
      </c>
      <c r="AI38" s="19">
        <f t="shared" si="5"/>
        <v>466433.44</v>
      </c>
      <c r="AJ38" s="32">
        <f t="shared" si="6"/>
        <v>390686.46999999991</v>
      </c>
    </row>
    <row r="39" spans="1:36" x14ac:dyDescent="0.2">
      <c r="A39" s="1" t="s">
        <v>462</v>
      </c>
      <c r="B39" s="1" t="s">
        <v>464</v>
      </c>
      <c r="C39" s="90">
        <v>5306</v>
      </c>
      <c r="D39" s="91" t="s">
        <v>1118</v>
      </c>
      <c r="E39" s="283" t="s">
        <v>1667</v>
      </c>
      <c r="F39" s="267">
        <v>344990.18</v>
      </c>
      <c r="G39" s="267">
        <v>24366.58</v>
      </c>
      <c r="H39" s="267">
        <v>20389.849999999999</v>
      </c>
      <c r="I39" s="283">
        <v>1294090.27</v>
      </c>
      <c r="J39" s="283">
        <v>189957.1</v>
      </c>
      <c r="R39" s="283">
        <v>2339595.1</v>
      </c>
      <c r="T39" s="268">
        <v>689965.11</v>
      </c>
      <c r="U39" s="268">
        <v>24222.81</v>
      </c>
      <c r="V39" s="268">
        <v>146.53</v>
      </c>
      <c r="W39" s="268">
        <v>283480</v>
      </c>
      <c r="Y39" s="269">
        <v>453000</v>
      </c>
      <c r="AB39" s="269">
        <v>229493.52</v>
      </c>
      <c r="AC39" s="269">
        <v>90282</v>
      </c>
      <c r="AE39" s="101">
        <f t="shared" si="7"/>
        <v>389746.61</v>
      </c>
      <c r="AF39" s="37">
        <f t="shared" si="8"/>
        <v>0</v>
      </c>
      <c r="AG39" s="26">
        <f t="shared" si="3"/>
        <v>389746.61</v>
      </c>
      <c r="AH39" s="17">
        <f t="shared" si="4"/>
        <v>997814.45000000007</v>
      </c>
      <c r="AI39" s="19">
        <f t="shared" si="5"/>
        <v>772775.52</v>
      </c>
      <c r="AJ39" s="32">
        <f t="shared" si="6"/>
        <v>225038.93000000005</v>
      </c>
    </row>
    <row r="40" spans="1:36" x14ac:dyDescent="0.2">
      <c r="A40" s="1" t="s">
        <v>462</v>
      </c>
      <c r="B40" s="1" t="s">
        <v>464</v>
      </c>
      <c r="C40" s="90">
        <v>2556</v>
      </c>
      <c r="D40" s="91" t="s">
        <v>1119</v>
      </c>
      <c r="E40" s="283" t="s">
        <v>1668</v>
      </c>
      <c r="F40" s="267">
        <v>623421.28</v>
      </c>
      <c r="G40" s="267">
        <v>9883.24</v>
      </c>
      <c r="H40" s="267">
        <v>121409.94</v>
      </c>
      <c r="I40" s="283">
        <v>218363.12</v>
      </c>
      <c r="J40" s="283">
        <v>93412.03</v>
      </c>
      <c r="N40" s="271">
        <v>0</v>
      </c>
      <c r="R40" s="283">
        <v>1457071.21</v>
      </c>
      <c r="T40" s="268">
        <v>504373.93</v>
      </c>
      <c r="U40" s="268">
        <v>87657.93</v>
      </c>
      <c r="V40" s="268">
        <v>244.69</v>
      </c>
      <c r="W40" s="268">
        <v>102900</v>
      </c>
      <c r="Y40" s="269">
        <v>232506</v>
      </c>
      <c r="AB40" s="269">
        <v>172133.81</v>
      </c>
      <c r="AC40" s="269">
        <v>24964.14</v>
      </c>
      <c r="AE40" s="101">
        <f t="shared" si="7"/>
        <v>754714.46</v>
      </c>
      <c r="AF40" s="37">
        <f t="shared" si="8"/>
        <v>0</v>
      </c>
      <c r="AG40" s="26">
        <f t="shared" si="3"/>
        <v>754714.46</v>
      </c>
      <c r="AH40" s="17">
        <f t="shared" si="4"/>
        <v>695176.54999999993</v>
      </c>
      <c r="AI40" s="19">
        <f t="shared" si="5"/>
        <v>429603.95</v>
      </c>
      <c r="AJ40" s="32">
        <f t="shared" si="6"/>
        <v>265572.59999999992</v>
      </c>
    </row>
    <row r="41" spans="1:36" x14ac:dyDescent="0.2">
      <c r="A41" s="1" t="s">
        <v>462</v>
      </c>
      <c r="B41" s="1" t="s">
        <v>464</v>
      </c>
      <c r="C41" s="90">
        <v>2366</v>
      </c>
      <c r="D41" s="91" t="s">
        <v>1120</v>
      </c>
      <c r="E41" s="283" t="s">
        <v>1669</v>
      </c>
      <c r="F41" s="267">
        <v>776734.4</v>
      </c>
      <c r="G41" s="267">
        <v>10440.68</v>
      </c>
      <c r="H41" s="267">
        <v>103685.89</v>
      </c>
      <c r="I41" s="283">
        <v>341795.48</v>
      </c>
      <c r="J41" s="283">
        <v>391390.7</v>
      </c>
      <c r="R41" s="283">
        <v>1798384.44</v>
      </c>
      <c r="T41" s="268">
        <v>457388.76</v>
      </c>
      <c r="U41" s="268">
        <v>256200</v>
      </c>
      <c r="V41" s="268">
        <v>19.260000000000002</v>
      </c>
      <c r="W41" s="268">
        <v>238500</v>
      </c>
      <c r="Y41" s="269">
        <v>314756</v>
      </c>
      <c r="AB41" s="269">
        <v>221784.18</v>
      </c>
      <c r="AC41" s="269">
        <v>83274.69</v>
      </c>
      <c r="AE41" s="101">
        <f t="shared" si="7"/>
        <v>890860.97000000009</v>
      </c>
      <c r="AF41" s="37">
        <f t="shared" si="8"/>
        <v>0</v>
      </c>
      <c r="AG41" s="26">
        <f t="shared" si="3"/>
        <v>890860.97000000009</v>
      </c>
      <c r="AH41" s="17">
        <f t="shared" si="4"/>
        <v>952108.02</v>
      </c>
      <c r="AI41" s="19">
        <f t="shared" si="5"/>
        <v>619814.86999999988</v>
      </c>
      <c r="AJ41" s="32">
        <f t="shared" si="6"/>
        <v>332293.15000000014</v>
      </c>
    </row>
    <row r="42" spans="1:36" x14ac:dyDescent="0.2">
      <c r="A42" s="1" t="s">
        <v>462</v>
      </c>
      <c r="B42" s="1" t="s">
        <v>464</v>
      </c>
      <c r="C42" s="90">
        <v>5915</v>
      </c>
      <c r="D42" s="91" t="s">
        <v>1121</v>
      </c>
      <c r="E42" s="283" t="s">
        <v>1670</v>
      </c>
      <c r="F42" s="267">
        <v>609179.86</v>
      </c>
      <c r="G42" s="267">
        <v>0</v>
      </c>
      <c r="H42" s="267">
        <v>117578.23</v>
      </c>
      <c r="I42" s="283">
        <v>302374.48</v>
      </c>
      <c r="J42" s="283">
        <v>197326.01</v>
      </c>
      <c r="N42" s="271">
        <v>561.22</v>
      </c>
      <c r="R42" s="283">
        <v>1262156.06</v>
      </c>
      <c r="T42" s="268">
        <v>802472.26</v>
      </c>
      <c r="U42" s="268">
        <v>65884.820000000007</v>
      </c>
      <c r="V42" s="268">
        <v>151.97</v>
      </c>
      <c r="W42" s="268">
        <v>344010</v>
      </c>
      <c r="Y42" s="269">
        <v>482156</v>
      </c>
      <c r="AB42" s="269">
        <v>346121.48</v>
      </c>
      <c r="AC42" s="269">
        <v>61151.91</v>
      </c>
      <c r="AE42" s="101">
        <f t="shared" si="7"/>
        <v>726758.09</v>
      </c>
      <c r="AF42" s="37">
        <f t="shared" si="8"/>
        <v>561.22</v>
      </c>
      <c r="AG42" s="26">
        <f t="shared" si="3"/>
        <v>726196.87</v>
      </c>
      <c r="AH42" s="17">
        <f t="shared" si="4"/>
        <v>1212519.05</v>
      </c>
      <c r="AI42" s="19">
        <f t="shared" si="5"/>
        <v>889429.39</v>
      </c>
      <c r="AJ42" s="32">
        <f t="shared" si="6"/>
        <v>323089.66000000003</v>
      </c>
    </row>
    <row r="43" spans="1:36" x14ac:dyDescent="0.2">
      <c r="A43" s="1" t="s">
        <v>462</v>
      </c>
      <c r="B43" s="1" t="s">
        <v>464</v>
      </c>
      <c r="C43" s="90">
        <v>3317</v>
      </c>
      <c r="D43" s="91" t="s">
        <v>1122</v>
      </c>
      <c r="E43" s="283" t="s">
        <v>1671</v>
      </c>
      <c r="F43" s="267">
        <v>566400.43000000005</v>
      </c>
      <c r="G43" s="267">
        <v>3315</v>
      </c>
      <c r="H43" s="267">
        <v>233361.32</v>
      </c>
      <c r="I43" s="283">
        <v>508898.46</v>
      </c>
      <c r="J43" s="283">
        <v>86573.35</v>
      </c>
      <c r="R43" s="283">
        <v>1683339.65</v>
      </c>
      <c r="T43" s="268">
        <v>549774.31999999995</v>
      </c>
      <c r="U43" s="268">
        <v>246785.48</v>
      </c>
      <c r="V43" s="268">
        <v>40.01</v>
      </c>
      <c r="W43" s="268">
        <v>94980</v>
      </c>
      <c r="Y43" s="269">
        <v>221873</v>
      </c>
      <c r="AB43" s="269">
        <v>196295.95</v>
      </c>
      <c r="AC43" s="269">
        <v>46163.13</v>
      </c>
      <c r="AE43" s="101">
        <f t="shared" si="7"/>
        <v>803076.75</v>
      </c>
      <c r="AF43" s="37">
        <f t="shared" si="8"/>
        <v>0</v>
      </c>
      <c r="AG43" s="26">
        <f t="shared" si="3"/>
        <v>803076.75</v>
      </c>
      <c r="AH43" s="17">
        <f t="shared" si="4"/>
        <v>891579.80999999994</v>
      </c>
      <c r="AI43" s="19">
        <f t="shared" si="5"/>
        <v>464332.08</v>
      </c>
      <c r="AJ43" s="32">
        <f t="shared" si="6"/>
        <v>427247.72999999992</v>
      </c>
    </row>
    <row r="44" spans="1:36" x14ac:dyDescent="0.2">
      <c r="A44" s="1" t="s">
        <v>462</v>
      </c>
      <c r="B44" s="1" t="s">
        <v>464</v>
      </c>
      <c r="C44" s="90">
        <v>2828</v>
      </c>
      <c r="D44" s="91" t="s">
        <v>1123</v>
      </c>
      <c r="E44" s="283" t="s">
        <v>1803</v>
      </c>
      <c r="F44" s="267">
        <v>826599.01</v>
      </c>
      <c r="G44" s="267">
        <v>16950</v>
      </c>
      <c r="H44" s="267">
        <v>134656.06</v>
      </c>
      <c r="I44" s="283">
        <v>319178.65000000002</v>
      </c>
      <c r="J44" s="283">
        <v>64148.75</v>
      </c>
      <c r="R44" s="283">
        <v>2224890.19</v>
      </c>
      <c r="T44" s="268">
        <v>495749.07</v>
      </c>
      <c r="W44" s="268">
        <v>277800</v>
      </c>
      <c r="Y44" s="269">
        <v>351600</v>
      </c>
      <c r="AB44" s="269">
        <v>234771.72</v>
      </c>
      <c r="AC44" s="269">
        <v>47345.16</v>
      </c>
      <c r="AE44" s="101">
        <f t="shared" si="7"/>
        <v>978205.07000000007</v>
      </c>
      <c r="AF44" s="37">
        <f t="shared" si="8"/>
        <v>0</v>
      </c>
      <c r="AG44" s="26">
        <f t="shared" si="3"/>
        <v>978205.07000000007</v>
      </c>
      <c r="AH44" s="17">
        <f t="shared" si="4"/>
        <v>773549.07000000007</v>
      </c>
      <c r="AI44" s="19">
        <f t="shared" si="5"/>
        <v>633716.88</v>
      </c>
      <c r="AJ44" s="32">
        <f t="shared" si="6"/>
        <v>139832.19000000006</v>
      </c>
    </row>
    <row r="45" spans="1:36" x14ac:dyDescent="0.2">
      <c r="A45" s="1" t="s">
        <v>462</v>
      </c>
      <c r="B45" s="1" t="s">
        <v>464</v>
      </c>
      <c r="C45" s="90">
        <v>2529</v>
      </c>
      <c r="D45" s="91" t="s">
        <v>1124</v>
      </c>
      <c r="E45" s="283" t="s">
        <v>1817</v>
      </c>
      <c r="F45" s="267">
        <v>460965.76</v>
      </c>
      <c r="G45" s="267">
        <v>35000</v>
      </c>
      <c r="H45" s="267">
        <v>84781.9</v>
      </c>
      <c r="I45" s="283">
        <v>1878071.24</v>
      </c>
      <c r="J45" s="283">
        <v>540936</v>
      </c>
      <c r="N45" s="271">
        <v>10000</v>
      </c>
      <c r="T45" s="268">
        <v>658167.30000000005</v>
      </c>
      <c r="V45" s="268">
        <v>17.989999999999998</v>
      </c>
      <c r="W45" s="268">
        <v>347670</v>
      </c>
      <c r="Y45" s="269">
        <v>417395</v>
      </c>
      <c r="AB45" s="269">
        <v>241614.43</v>
      </c>
      <c r="AC45" s="269">
        <v>180326.61</v>
      </c>
      <c r="AE45" s="101">
        <f t="shared" si="7"/>
        <v>580747.66</v>
      </c>
      <c r="AF45" s="37">
        <f t="shared" si="8"/>
        <v>10000</v>
      </c>
      <c r="AG45" s="26">
        <f t="shared" si="3"/>
        <v>570747.66</v>
      </c>
      <c r="AH45" s="17">
        <f t="shared" si="4"/>
        <v>1005855.29</v>
      </c>
      <c r="AI45" s="19">
        <f t="shared" si="5"/>
        <v>839336.03999999992</v>
      </c>
      <c r="AJ45" s="32">
        <f t="shared" si="6"/>
        <v>166519.25000000012</v>
      </c>
    </row>
    <row r="46" spans="1:36" x14ac:dyDescent="0.2">
      <c r="A46" s="1" t="s">
        <v>467</v>
      </c>
      <c r="B46" s="1" t="s">
        <v>468</v>
      </c>
      <c r="C46" s="90">
        <v>5981</v>
      </c>
      <c r="D46" s="91" t="s">
        <v>1125</v>
      </c>
      <c r="E46" s="283" t="s">
        <v>1672</v>
      </c>
      <c r="F46" s="267">
        <v>727303.71</v>
      </c>
      <c r="G46" s="267">
        <v>0</v>
      </c>
      <c r="H46" s="267">
        <v>99628.84</v>
      </c>
      <c r="I46" s="283">
        <v>1298479.02</v>
      </c>
      <c r="J46" s="283">
        <v>130523.42</v>
      </c>
      <c r="N46" s="271">
        <v>184.69</v>
      </c>
      <c r="Q46" s="283">
        <v>-88236.71</v>
      </c>
      <c r="R46" s="283">
        <v>721555.06</v>
      </c>
      <c r="T46" s="268">
        <v>763251.85</v>
      </c>
      <c r="W46" s="268">
        <v>484127.3</v>
      </c>
      <c r="X46" s="268">
        <v>213016</v>
      </c>
      <c r="Y46" s="269">
        <v>804784.3</v>
      </c>
      <c r="AB46" s="269">
        <v>221741.05</v>
      </c>
      <c r="AC46" s="269">
        <v>94257.48</v>
      </c>
      <c r="AE46" s="101">
        <f t="shared" si="7"/>
        <v>826932.54999999993</v>
      </c>
      <c r="AF46" s="37">
        <f t="shared" si="8"/>
        <v>184.69</v>
      </c>
      <c r="AG46" s="26">
        <f t="shared" si="3"/>
        <v>826747.86</v>
      </c>
      <c r="AH46" s="17">
        <f t="shared" si="4"/>
        <v>1460395.15</v>
      </c>
      <c r="AI46" s="19">
        <f t="shared" si="5"/>
        <v>1120782.83</v>
      </c>
      <c r="AJ46" s="32">
        <f t="shared" si="6"/>
        <v>339612.31999999983</v>
      </c>
    </row>
    <row r="47" spans="1:36" x14ac:dyDescent="0.2">
      <c r="A47" s="1" t="s">
        <v>467</v>
      </c>
      <c r="B47" s="1" t="s">
        <v>468</v>
      </c>
      <c r="C47" s="90">
        <v>5608</v>
      </c>
      <c r="D47" s="91" t="s">
        <v>1126</v>
      </c>
      <c r="E47" s="283" t="s">
        <v>1673</v>
      </c>
      <c r="F47" s="267">
        <v>733369.5</v>
      </c>
      <c r="G47" s="267">
        <v>0</v>
      </c>
      <c r="H47" s="267">
        <v>50485.36</v>
      </c>
      <c r="I47" s="283">
        <v>56042.76</v>
      </c>
      <c r="J47" s="283">
        <v>668296.37</v>
      </c>
      <c r="N47" s="271">
        <v>280.36</v>
      </c>
      <c r="Q47" s="283">
        <v>-40937.599999999999</v>
      </c>
      <c r="R47" s="283">
        <v>1541680.81</v>
      </c>
      <c r="T47" s="268">
        <v>985762.05</v>
      </c>
      <c r="V47" s="268">
        <v>523.48</v>
      </c>
      <c r="W47" s="268">
        <v>673974</v>
      </c>
      <c r="X47" s="268">
        <v>247742</v>
      </c>
      <c r="Y47" s="269">
        <v>1057494.5</v>
      </c>
      <c r="AB47" s="269">
        <v>281772.14</v>
      </c>
      <c r="AC47" s="269">
        <v>98862.63</v>
      </c>
      <c r="AE47" s="101">
        <f t="shared" si="7"/>
        <v>783854.86</v>
      </c>
      <c r="AF47" s="37">
        <f t="shared" si="8"/>
        <v>280.36</v>
      </c>
      <c r="AG47" s="26">
        <f t="shared" si="3"/>
        <v>783574.5</v>
      </c>
      <c r="AH47" s="17">
        <f t="shared" si="4"/>
        <v>1908001.53</v>
      </c>
      <c r="AI47" s="19">
        <f t="shared" si="5"/>
        <v>1438129.27</v>
      </c>
      <c r="AJ47" s="32">
        <f t="shared" si="6"/>
        <v>469872.26</v>
      </c>
    </row>
    <row r="48" spans="1:36" x14ac:dyDescent="0.2">
      <c r="A48" s="1" t="s">
        <v>467</v>
      </c>
      <c r="B48" s="1" t="s">
        <v>468</v>
      </c>
      <c r="C48" s="90">
        <v>3981</v>
      </c>
      <c r="D48" s="91" t="s">
        <v>1127</v>
      </c>
      <c r="E48" s="283" t="s">
        <v>1674</v>
      </c>
      <c r="F48" s="267">
        <v>533286.9</v>
      </c>
      <c r="G48" s="267">
        <v>0</v>
      </c>
      <c r="H48" s="267">
        <v>29396.46</v>
      </c>
      <c r="I48" s="283">
        <v>1436242.24</v>
      </c>
      <c r="J48" s="283">
        <v>458989.37</v>
      </c>
      <c r="N48" s="271">
        <v>28.26</v>
      </c>
      <c r="Q48" s="283">
        <v>-118467.42</v>
      </c>
      <c r="R48" s="283">
        <v>3101072.39</v>
      </c>
      <c r="T48" s="268">
        <v>647783.19999999995</v>
      </c>
      <c r="W48" s="268">
        <v>1016050</v>
      </c>
      <c r="X48" s="268">
        <v>135264</v>
      </c>
      <c r="Y48" s="269">
        <v>1279370</v>
      </c>
      <c r="AB48" s="269">
        <v>182721.67</v>
      </c>
      <c r="AC48" s="269">
        <v>98473.97</v>
      </c>
      <c r="AE48" s="101">
        <f t="shared" si="7"/>
        <v>562683.36</v>
      </c>
      <c r="AF48" s="37">
        <f t="shared" si="8"/>
        <v>28.26</v>
      </c>
      <c r="AG48" s="26">
        <f t="shared" si="3"/>
        <v>562655.1</v>
      </c>
      <c r="AH48" s="17">
        <f t="shared" si="4"/>
        <v>1799097.2</v>
      </c>
      <c r="AI48" s="19">
        <f t="shared" si="5"/>
        <v>1560565.64</v>
      </c>
      <c r="AJ48" s="32">
        <f t="shared" si="6"/>
        <v>238531.56000000006</v>
      </c>
    </row>
    <row r="49" spans="1:36" x14ac:dyDescent="0.2">
      <c r="A49" s="1" t="s">
        <v>467</v>
      </c>
      <c r="B49" s="1" t="s">
        <v>468</v>
      </c>
      <c r="C49" s="90">
        <v>2676</v>
      </c>
      <c r="D49" s="91" t="s">
        <v>1128</v>
      </c>
      <c r="E49" s="283" t="s">
        <v>1675</v>
      </c>
      <c r="F49" s="267">
        <v>246612.75</v>
      </c>
      <c r="G49" s="267">
        <v>0</v>
      </c>
      <c r="H49" s="267">
        <v>54722.18</v>
      </c>
      <c r="I49" s="283">
        <v>1878363.76</v>
      </c>
      <c r="J49" s="283">
        <v>111267.74</v>
      </c>
      <c r="N49" s="271">
        <v>58.53</v>
      </c>
      <c r="Q49" s="283">
        <v>-60311.14</v>
      </c>
      <c r="R49" s="283">
        <v>2713140.37</v>
      </c>
      <c r="T49" s="268">
        <v>594838.05000000005</v>
      </c>
      <c r="V49" s="268">
        <v>340.05</v>
      </c>
      <c r="W49" s="268">
        <v>465743.5</v>
      </c>
      <c r="X49" s="268">
        <v>101136</v>
      </c>
      <c r="Y49" s="269">
        <v>686119.5</v>
      </c>
      <c r="AB49" s="269">
        <v>186302.44</v>
      </c>
      <c r="AC49" s="269">
        <v>74708.759999999995</v>
      </c>
      <c r="AE49" s="101">
        <f t="shared" si="7"/>
        <v>301334.93</v>
      </c>
      <c r="AF49" s="37">
        <f t="shared" si="8"/>
        <v>58.53</v>
      </c>
      <c r="AG49" s="26">
        <f t="shared" si="3"/>
        <v>301276.39999999997</v>
      </c>
      <c r="AH49" s="17">
        <f t="shared" si="4"/>
        <v>1162057.6000000001</v>
      </c>
      <c r="AI49" s="19">
        <f t="shared" si="5"/>
        <v>947130.7</v>
      </c>
      <c r="AJ49" s="32">
        <f t="shared" si="6"/>
        <v>214926.90000000014</v>
      </c>
    </row>
    <row r="50" spans="1:36" x14ac:dyDescent="0.2">
      <c r="A50" s="1" t="s">
        <v>467</v>
      </c>
      <c r="B50" s="1" t="s">
        <v>468</v>
      </c>
      <c r="C50" s="90">
        <v>4612</v>
      </c>
      <c r="D50" s="91" t="s">
        <v>1129</v>
      </c>
      <c r="E50" s="283" t="s">
        <v>1676</v>
      </c>
      <c r="F50" s="267">
        <v>661289.62</v>
      </c>
      <c r="G50" s="267">
        <v>0</v>
      </c>
      <c r="H50" s="267">
        <v>61625.17</v>
      </c>
      <c r="I50" s="283">
        <v>129199.99</v>
      </c>
      <c r="J50" s="283">
        <v>242021.38</v>
      </c>
      <c r="L50" s="271">
        <v>37772.5</v>
      </c>
      <c r="N50" s="271">
        <v>71.53</v>
      </c>
      <c r="Q50" s="283">
        <v>-124045.97</v>
      </c>
      <c r="R50" s="283">
        <v>2152655.08</v>
      </c>
      <c r="T50" s="268">
        <v>1023751.4</v>
      </c>
      <c r="V50" s="268">
        <v>54.05</v>
      </c>
      <c r="W50" s="268">
        <v>461393.1</v>
      </c>
      <c r="X50" s="268">
        <v>199112</v>
      </c>
      <c r="Y50" s="269">
        <v>923453.1</v>
      </c>
      <c r="AB50" s="269">
        <v>234043.02</v>
      </c>
      <c r="AC50" s="269">
        <v>58537.56</v>
      </c>
      <c r="AE50" s="101">
        <f t="shared" si="7"/>
        <v>722914.79</v>
      </c>
      <c r="AF50" s="37">
        <f t="shared" si="8"/>
        <v>37844.03</v>
      </c>
      <c r="AG50" s="26">
        <f t="shared" si="3"/>
        <v>685070.76</v>
      </c>
      <c r="AH50" s="17">
        <f t="shared" si="4"/>
        <v>1684310.55</v>
      </c>
      <c r="AI50" s="19">
        <f t="shared" si="5"/>
        <v>1216033.68</v>
      </c>
      <c r="AJ50" s="32">
        <f t="shared" si="6"/>
        <v>468276.87000000011</v>
      </c>
    </row>
    <row r="51" spans="1:36" x14ac:dyDescent="0.2">
      <c r="A51" s="1" t="s">
        <v>467</v>
      </c>
      <c r="B51" s="1" t="s">
        <v>468</v>
      </c>
      <c r="C51" s="90">
        <v>3723</v>
      </c>
      <c r="D51" s="91" t="s">
        <v>1130</v>
      </c>
      <c r="E51" s="283" t="s">
        <v>1804</v>
      </c>
      <c r="F51" s="267">
        <v>460552.85</v>
      </c>
      <c r="G51" s="267">
        <v>0</v>
      </c>
      <c r="H51" s="267">
        <v>43611.71</v>
      </c>
      <c r="I51" s="283">
        <v>360924.08</v>
      </c>
      <c r="J51" s="283">
        <v>138493.79999999999</v>
      </c>
      <c r="N51" s="271">
        <v>78.97</v>
      </c>
      <c r="Q51" s="283">
        <v>-68874.009999999995</v>
      </c>
      <c r="R51" s="283">
        <v>2872107.81</v>
      </c>
      <c r="T51" s="268">
        <v>681783.57</v>
      </c>
      <c r="V51" s="268">
        <v>91.13</v>
      </c>
      <c r="W51" s="268">
        <v>302708</v>
      </c>
      <c r="X51" s="268">
        <v>125200</v>
      </c>
      <c r="Y51" s="269">
        <v>594028</v>
      </c>
      <c r="AB51" s="269">
        <v>152806.62</v>
      </c>
      <c r="AC51" s="269">
        <v>98175.75</v>
      </c>
      <c r="AE51" s="101">
        <f t="shared" si="7"/>
        <v>504164.56</v>
      </c>
      <c r="AF51" s="37">
        <f t="shared" si="8"/>
        <v>78.97</v>
      </c>
      <c r="AG51" s="26">
        <f t="shared" si="3"/>
        <v>504085.59</v>
      </c>
      <c r="AH51" s="17">
        <f t="shared" si="4"/>
        <v>1109782.7</v>
      </c>
      <c r="AI51" s="19">
        <f t="shared" si="5"/>
        <v>845010.37</v>
      </c>
      <c r="AJ51" s="32">
        <f t="shared" si="6"/>
        <v>264772.32999999996</v>
      </c>
    </row>
    <row r="52" spans="1:36" x14ac:dyDescent="0.2">
      <c r="A52" s="1" t="s">
        <v>471</v>
      </c>
      <c r="B52" s="1" t="s">
        <v>472</v>
      </c>
      <c r="C52" s="90">
        <v>4086</v>
      </c>
      <c r="D52" s="91" t="s">
        <v>1131</v>
      </c>
      <c r="E52" s="283" t="s">
        <v>1677</v>
      </c>
      <c r="F52" s="267">
        <v>326374.56</v>
      </c>
      <c r="G52" s="267">
        <v>0</v>
      </c>
      <c r="H52" s="267">
        <v>28251.9</v>
      </c>
      <c r="I52" s="283">
        <v>417070.68</v>
      </c>
      <c r="J52" s="283">
        <v>107313.24</v>
      </c>
      <c r="R52" s="283">
        <v>2033236.3</v>
      </c>
      <c r="T52" s="268">
        <v>909909.72</v>
      </c>
      <c r="W52" s="268">
        <v>286360</v>
      </c>
      <c r="Y52" s="269">
        <v>762491</v>
      </c>
      <c r="AB52" s="269">
        <v>228802.17</v>
      </c>
      <c r="AC52" s="269">
        <v>35297.919999999998</v>
      </c>
      <c r="AE52" s="101">
        <f t="shared" si="7"/>
        <v>354626.46</v>
      </c>
      <c r="AF52" s="37">
        <f t="shared" si="8"/>
        <v>0</v>
      </c>
      <c r="AG52" s="26">
        <f t="shared" si="3"/>
        <v>354626.46</v>
      </c>
      <c r="AH52" s="17">
        <f t="shared" si="4"/>
        <v>1196269.72</v>
      </c>
      <c r="AI52" s="19">
        <f t="shared" si="5"/>
        <v>1026591.0900000001</v>
      </c>
      <c r="AJ52" s="32">
        <f t="shared" si="6"/>
        <v>169678.62999999989</v>
      </c>
    </row>
    <row r="53" spans="1:36" x14ac:dyDescent="0.2">
      <c r="A53" s="1" t="s">
        <v>471</v>
      </c>
      <c r="B53" s="1" t="s">
        <v>472</v>
      </c>
      <c r="C53" s="90">
        <v>4226</v>
      </c>
      <c r="D53" s="91" t="s">
        <v>1132</v>
      </c>
      <c r="E53" s="283" t="s">
        <v>1678</v>
      </c>
      <c r="F53" s="267">
        <v>527290.91</v>
      </c>
      <c r="G53" s="267">
        <v>0</v>
      </c>
      <c r="H53" s="267">
        <v>61807.3</v>
      </c>
      <c r="I53" s="283">
        <v>2033528.5</v>
      </c>
      <c r="J53" s="283">
        <v>520164.77</v>
      </c>
      <c r="R53" s="283">
        <v>575288.56999999995</v>
      </c>
      <c r="T53" s="268">
        <v>918205.2</v>
      </c>
      <c r="W53" s="268">
        <v>234200</v>
      </c>
      <c r="Y53" s="269">
        <v>679423</v>
      </c>
      <c r="AB53" s="269">
        <v>380477.79</v>
      </c>
      <c r="AC53" s="269">
        <v>105437.24</v>
      </c>
      <c r="AE53" s="101">
        <f t="shared" si="7"/>
        <v>589098.21000000008</v>
      </c>
      <c r="AF53" s="37">
        <f t="shared" si="8"/>
        <v>0</v>
      </c>
      <c r="AG53" s="26">
        <f t="shared" si="3"/>
        <v>589098.21000000008</v>
      </c>
      <c r="AH53" s="17">
        <f t="shared" si="4"/>
        <v>1152405.2</v>
      </c>
      <c r="AI53" s="19">
        <f t="shared" si="5"/>
        <v>1165338.03</v>
      </c>
      <c r="AJ53" s="32">
        <f t="shared" si="6"/>
        <v>-12932.830000000075</v>
      </c>
    </row>
    <row r="54" spans="1:36" x14ac:dyDescent="0.2">
      <c r="A54" s="1" t="s">
        <v>471</v>
      </c>
      <c r="B54" s="1" t="s">
        <v>472</v>
      </c>
      <c r="C54" s="90">
        <v>4483</v>
      </c>
      <c r="D54" s="91" t="s">
        <v>1133</v>
      </c>
      <c r="E54" s="283" t="s">
        <v>1679</v>
      </c>
      <c r="F54" s="267">
        <v>985683.54</v>
      </c>
      <c r="G54" s="267">
        <v>0</v>
      </c>
      <c r="H54" s="267">
        <v>20865.11</v>
      </c>
      <c r="I54" s="283">
        <v>2423557.65</v>
      </c>
      <c r="J54" s="283">
        <v>149282.79999999999</v>
      </c>
      <c r="R54" s="283">
        <v>1317062.58</v>
      </c>
      <c r="T54" s="268">
        <v>697609.17</v>
      </c>
      <c r="W54" s="268">
        <v>427280</v>
      </c>
      <c r="Y54" s="269">
        <v>744930</v>
      </c>
      <c r="AB54" s="269">
        <v>99448.39</v>
      </c>
      <c r="AC54" s="269">
        <v>65974.960000000006</v>
      </c>
      <c r="AE54" s="101">
        <f t="shared" si="7"/>
        <v>1006548.65</v>
      </c>
      <c r="AF54" s="37">
        <f t="shared" si="8"/>
        <v>0</v>
      </c>
      <c r="AG54" s="26">
        <f t="shared" si="3"/>
        <v>1006548.65</v>
      </c>
      <c r="AH54" s="17">
        <f t="shared" si="4"/>
        <v>1124889.17</v>
      </c>
      <c r="AI54" s="19">
        <f t="shared" si="5"/>
        <v>910353.35</v>
      </c>
      <c r="AJ54" s="32">
        <f t="shared" si="6"/>
        <v>214535.81999999995</v>
      </c>
    </row>
    <row r="55" spans="1:36" x14ac:dyDescent="0.2">
      <c r="A55" s="1" t="s">
        <v>471</v>
      </c>
      <c r="B55" s="1" t="s">
        <v>472</v>
      </c>
      <c r="C55" s="90">
        <v>3448</v>
      </c>
      <c r="D55" s="91" t="s">
        <v>1134</v>
      </c>
      <c r="E55" s="283" t="s">
        <v>1680</v>
      </c>
      <c r="F55" s="267">
        <v>307889.68</v>
      </c>
      <c r="G55" s="267">
        <v>0</v>
      </c>
      <c r="H55" s="267">
        <v>35392.69</v>
      </c>
      <c r="I55" s="283">
        <v>73180.36</v>
      </c>
      <c r="J55" s="283">
        <v>218283.22</v>
      </c>
      <c r="R55" s="283">
        <v>2202516.2599999998</v>
      </c>
      <c r="T55" s="268">
        <v>791438.78</v>
      </c>
      <c r="W55" s="268">
        <v>225520</v>
      </c>
      <c r="Y55" s="269">
        <v>594216</v>
      </c>
      <c r="AB55" s="269">
        <v>226838.87</v>
      </c>
      <c r="AC55" s="269">
        <v>94309.68</v>
      </c>
      <c r="AE55" s="101">
        <f t="shared" si="7"/>
        <v>343282.37</v>
      </c>
      <c r="AF55" s="37">
        <f t="shared" si="8"/>
        <v>0</v>
      </c>
      <c r="AG55" s="26">
        <f t="shared" si="3"/>
        <v>343282.37</v>
      </c>
      <c r="AH55" s="17">
        <f t="shared" si="4"/>
        <v>1016958.78</v>
      </c>
      <c r="AI55" s="19">
        <f t="shared" si="5"/>
        <v>915364.55</v>
      </c>
      <c r="AJ55" s="32">
        <f t="shared" si="6"/>
        <v>101594.22999999998</v>
      </c>
    </row>
    <row r="56" spans="1:36" x14ac:dyDescent="0.2">
      <c r="A56" s="1" t="s">
        <v>471</v>
      </c>
      <c r="B56" s="1" t="s">
        <v>472</v>
      </c>
      <c r="C56" s="90">
        <v>3561</v>
      </c>
      <c r="D56" s="91" t="s">
        <v>1135</v>
      </c>
      <c r="E56" s="283" t="s">
        <v>1805</v>
      </c>
      <c r="F56" s="267">
        <v>815709.32</v>
      </c>
      <c r="H56" s="267">
        <v>29220</v>
      </c>
      <c r="I56" s="283">
        <v>327369.68</v>
      </c>
      <c r="J56" s="283">
        <v>122959.16</v>
      </c>
      <c r="R56" s="283">
        <v>2224684.62</v>
      </c>
      <c r="T56" s="268">
        <v>822079.01</v>
      </c>
      <c r="W56" s="268">
        <v>143960</v>
      </c>
      <c r="Y56" s="269">
        <v>529840</v>
      </c>
      <c r="AB56" s="269">
        <v>223440.4</v>
      </c>
      <c r="AC56" s="269">
        <v>64669.16</v>
      </c>
      <c r="AE56" s="101">
        <f t="shared" si="7"/>
        <v>844929.32</v>
      </c>
      <c r="AF56" s="37">
        <f t="shared" si="8"/>
        <v>0</v>
      </c>
      <c r="AG56" s="26">
        <f t="shared" si="3"/>
        <v>844929.32</v>
      </c>
      <c r="AH56" s="17">
        <f t="shared" si="4"/>
        <v>966039.01</v>
      </c>
      <c r="AI56" s="19">
        <f t="shared" si="5"/>
        <v>817949.56</v>
      </c>
      <c r="AJ56" s="32">
        <f t="shared" si="6"/>
        <v>148089.44999999995</v>
      </c>
    </row>
    <row r="57" spans="1:36" x14ac:dyDescent="0.2">
      <c r="A57" s="1" t="s">
        <v>474</v>
      </c>
      <c r="B57" s="1" t="s">
        <v>476</v>
      </c>
      <c r="C57" s="90">
        <v>5366</v>
      </c>
      <c r="D57" s="91" t="s">
        <v>1136</v>
      </c>
      <c r="E57" s="283" t="s">
        <v>1681</v>
      </c>
      <c r="F57" s="267">
        <v>534314.61</v>
      </c>
      <c r="G57" s="267">
        <v>10040</v>
      </c>
      <c r="H57" s="267">
        <v>41247.93</v>
      </c>
      <c r="I57" s="283">
        <v>3812</v>
      </c>
      <c r="J57" s="283">
        <v>189229.71</v>
      </c>
      <c r="N57" s="271">
        <v>333.8</v>
      </c>
      <c r="P57" s="283">
        <v>-881517.69</v>
      </c>
      <c r="R57" s="283">
        <v>1546692.27</v>
      </c>
      <c r="T57" s="268">
        <v>647132.6</v>
      </c>
      <c r="W57" s="268">
        <v>559900</v>
      </c>
      <c r="X57" s="268">
        <v>39200</v>
      </c>
      <c r="Y57" s="269">
        <v>955360</v>
      </c>
      <c r="AB57" s="269">
        <v>125254.45</v>
      </c>
      <c r="AC57" s="269">
        <v>45028.28</v>
      </c>
      <c r="AE57" s="101">
        <f t="shared" si="7"/>
        <v>585602.54</v>
      </c>
      <c r="AF57" s="37">
        <f t="shared" si="8"/>
        <v>333.8</v>
      </c>
      <c r="AG57" s="26">
        <f t="shared" si="3"/>
        <v>585268.74</v>
      </c>
      <c r="AH57" s="17">
        <f t="shared" si="4"/>
        <v>1246232.6000000001</v>
      </c>
      <c r="AI57" s="19">
        <f t="shared" si="5"/>
        <v>1125642.73</v>
      </c>
      <c r="AJ57" s="32">
        <f t="shared" si="6"/>
        <v>120589.87000000011</v>
      </c>
    </row>
    <row r="58" spans="1:36" x14ac:dyDescent="0.2">
      <c r="A58" s="1" t="s">
        <v>474</v>
      </c>
      <c r="B58" s="1" t="s">
        <v>476</v>
      </c>
      <c r="C58" s="90">
        <v>5331</v>
      </c>
      <c r="D58" s="91" t="s">
        <v>1137</v>
      </c>
      <c r="E58" s="283" t="s">
        <v>1682</v>
      </c>
      <c r="F58" s="267">
        <v>809154.78</v>
      </c>
      <c r="H58" s="267">
        <v>36634</v>
      </c>
      <c r="I58" s="283">
        <v>1389428.05</v>
      </c>
      <c r="J58" s="283">
        <v>363819.78</v>
      </c>
      <c r="K58" s="271">
        <v>1408.23</v>
      </c>
      <c r="L58" s="271">
        <v>17400</v>
      </c>
      <c r="M58" s="271">
        <v>163900</v>
      </c>
      <c r="N58" s="271">
        <v>45.14</v>
      </c>
      <c r="P58" s="283">
        <v>1636221.74</v>
      </c>
      <c r="Q58" s="283">
        <v>89922.7</v>
      </c>
      <c r="R58" s="283">
        <v>305399.93</v>
      </c>
      <c r="T58" s="268">
        <v>1149247.1000000001</v>
      </c>
      <c r="V58" s="268">
        <v>8.7200000000000006</v>
      </c>
      <c r="W58" s="268">
        <v>507760</v>
      </c>
      <c r="Y58" s="269">
        <v>977350</v>
      </c>
      <c r="AB58" s="269">
        <v>246427.67</v>
      </c>
      <c r="AC58" s="269">
        <v>24353.279999999999</v>
      </c>
      <c r="AE58" s="101">
        <f t="shared" si="7"/>
        <v>845788.78</v>
      </c>
      <c r="AF58" s="37">
        <f t="shared" si="8"/>
        <v>182753.37000000002</v>
      </c>
      <c r="AG58" s="26">
        <f t="shared" si="3"/>
        <v>663035.41</v>
      </c>
      <c r="AH58" s="17">
        <f t="shared" si="4"/>
        <v>1657015.82</v>
      </c>
      <c r="AI58" s="19">
        <f t="shared" si="5"/>
        <v>1248130.95</v>
      </c>
      <c r="AJ58" s="32">
        <f t="shared" si="6"/>
        <v>408884.87000000011</v>
      </c>
    </row>
    <row r="59" spans="1:36" x14ac:dyDescent="0.2">
      <c r="A59" s="1" t="s">
        <v>474</v>
      </c>
      <c r="B59" s="1" t="s">
        <v>476</v>
      </c>
      <c r="C59" s="90">
        <v>5099</v>
      </c>
      <c r="D59" s="91" t="s">
        <v>1138</v>
      </c>
      <c r="E59" s="283" t="s">
        <v>1683</v>
      </c>
      <c r="F59" s="267">
        <v>653298.79</v>
      </c>
      <c r="G59" s="267">
        <v>6840</v>
      </c>
      <c r="H59" s="267">
        <v>93770.4</v>
      </c>
      <c r="I59" s="283">
        <v>184769.88</v>
      </c>
      <c r="J59" s="283">
        <v>300261.26</v>
      </c>
      <c r="N59" s="271">
        <v>51.86</v>
      </c>
      <c r="P59" s="283">
        <v>-517528.59</v>
      </c>
      <c r="Q59" s="283">
        <v>88840.14</v>
      </c>
      <c r="R59" s="283">
        <v>1630025.76</v>
      </c>
      <c r="T59" s="268">
        <v>556343.23</v>
      </c>
      <c r="V59" s="268">
        <v>1</v>
      </c>
      <c r="W59" s="268">
        <v>424880</v>
      </c>
      <c r="X59" s="268">
        <v>34400</v>
      </c>
      <c r="Y59" s="269">
        <v>698882</v>
      </c>
      <c r="AB59" s="269">
        <v>169567.99</v>
      </c>
      <c r="AC59" s="269">
        <v>85206.080000000002</v>
      </c>
      <c r="AE59" s="101">
        <f t="shared" si="7"/>
        <v>753909.19000000006</v>
      </c>
      <c r="AF59" s="37">
        <f t="shared" si="8"/>
        <v>51.86</v>
      </c>
      <c r="AG59" s="26">
        <f t="shared" si="3"/>
        <v>753857.33000000007</v>
      </c>
      <c r="AH59" s="17">
        <f t="shared" si="4"/>
        <v>1015624.23</v>
      </c>
      <c r="AI59" s="19">
        <f t="shared" si="5"/>
        <v>953656.07</v>
      </c>
      <c r="AJ59" s="32">
        <f t="shared" si="6"/>
        <v>61968.160000000033</v>
      </c>
    </row>
    <row r="60" spans="1:36" x14ac:dyDescent="0.2">
      <c r="A60" s="1" t="s">
        <v>474</v>
      </c>
      <c r="B60" s="1" t="s">
        <v>476</v>
      </c>
      <c r="C60" s="90">
        <v>3004</v>
      </c>
      <c r="D60" s="91" t="s">
        <v>1139</v>
      </c>
      <c r="E60" s="283" t="s">
        <v>1684</v>
      </c>
      <c r="F60" s="267">
        <v>280770.39</v>
      </c>
      <c r="G60" s="267">
        <v>51288.26</v>
      </c>
      <c r="H60" s="267">
        <v>59826.89</v>
      </c>
      <c r="I60" s="283">
        <v>572532.93999999994</v>
      </c>
      <c r="J60" s="283">
        <v>481238.18</v>
      </c>
      <c r="P60" s="283">
        <v>-1188221.6599999999</v>
      </c>
      <c r="Q60" s="283">
        <v>46459.29</v>
      </c>
      <c r="R60" s="283">
        <v>2454167.9500000002</v>
      </c>
      <c r="T60" s="268">
        <v>534082.85</v>
      </c>
      <c r="U60" s="268">
        <v>40000</v>
      </c>
      <c r="W60" s="268">
        <v>456780</v>
      </c>
      <c r="X60" s="268">
        <v>47400</v>
      </c>
      <c r="Y60" s="269">
        <v>747320</v>
      </c>
      <c r="AB60" s="269">
        <v>142156.93</v>
      </c>
      <c r="AC60" s="269">
        <v>43982.84</v>
      </c>
      <c r="AE60" s="101">
        <f t="shared" si="7"/>
        <v>391885.54000000004</v>
      </c>
      <c r="AF60" s="37">
        <f t="shared" si="8"/>
        <v>0</v>
      </c>
      <c r="AG60" s="26">
        <f t="shared" si="3"/>
        <v>391885.54000000004</v>
      </c>
      <c r="AH60" s="17">
        <f t="shared" si="4"/>
        <v>1078262.8500000001</v>
      </c>
      <c r="AI60" s="19">
        <f t="shared" si="5"/>
        <v>933459.7699999999</v>
      </c>
      <c r="AJ60" s="32">
        <f t="shared" si="6"/>
        <v>144803.08000000019</v>
      </c>
    </row>
    <row r="61" spans="1:36" x14ac:dyDescent="0.2">
      <c r="A61" s="1" t="s">
        <v>474</v>
      </c>
      <c r="B61" s="1" t="s">
        <v>476</v>
      </c>
      <c r="C61" s="90">
        <v>2532</v>
      </c>
      <c r="D61" s="91" t="s">
        <v>1140</v>
      </c>
      <c r="E61" s="283" t="s">
        <v>1685</v>
      </c>
      <c r="F61" s="267">
        <v>168116.52</v>
      </c>
      <c r="G61" s="267">
        <v>34281.82</v>
      </c>
      <c r="H61" s="267">
        <v>62212.29</v>
      </c>
      <c r="I61" s="283">
        <v>773856.52</v>
      </c>
      <c r="J61" s="283">
        <v>257322.63</v>
      </c>
      <c r="K61" s="271">
        <v>7500</v>
      </c>
      <c r="N61" s="271">
        <v>1199.8399999999999</v>
      </c>
      <c r="P61" s="283">
        <v>-214357.81</v>
      </c>
      <c r="Q61" s="283">
        <v>3448</v>
      </c>
      <c r="R61" s="283">
        <v>1419953.5</v>
      </c>
      <c r="T61" s="268">
        <v>462152.18</v>
      </c>
      <c r="W61" s="268">
        <v>346860</v>
      </c>
      <c r="X61" s="268">
        <v>28400</v>
      </c>
      <c r="Y61" s="269">
        <v>573804</v>
      </c>
      <c r="AA61" s="269">
        <v>4104</v>
      </c>
      <c r="AB61" s="269">
        <v>147836.13</v>
      </c>
      <c r="AC61" s="269">
        <v>14981.8</v>
      </c>
      <c r="AE61" s="101">
        <f t="shared" si="7"/>
        <v>264610.63</v>
      </c>
      <c r="AF61" s="37">
        <f t="shared" si="8"/>
        <v>8699.84</v>
      </c>
      <c r="AG61" s="26">
        <f t="shared" si="3"/>
        <v>255910.79</v>
      </c>
      <c r="AH61" s="17">
        <f t="shared" si="4"/>
        <v>837412.17999999993</v>
      </c>
      <c r="AI61" s="19">
        <f t="shared" si="5"/>
        <v>740725.93</v>
      </c>
      <c r="AJ61" s="32">
        <f t="shared" si="6"/>
        <v>96686.249999999884</v>
      </c>
    </row>
    <row r="62" spans="1:36" x14ac:dyDescent="0.2">
      <c r="A62" s="1" t="s">
        <v>474</v>
      </c>
      <c r="B62" s="1" t="s">
        <v>476</v>
      </c>
      <c r="C62" s="90">
        <v>1966</v>
      </c>
      <c r="D62" s="91" t="s">
        <v>1141</v>
      </c>
      <c r="E62" s="283" t="s">
        <v>1686</v>
      </c>
      <c r="F62" s="267">
        <v>256751.89</v>
      </c>
      <c r="H62" s="267">
        <v>40960.230000000003</v>
      </c>
      <c r="I62" s="283">
        <v>441365.7</v>
      </c>
      <c r="J62" s="283">
        <v>168611.5</v>
      </c>
      <c r="P62" s="283">
        <v>-1233222.4099999999</v>
      </c>
      <c r="Q62" s="283">
        <v>71461.119999999995</v>
      </c>
      <c r="R62" s="283">
        <v>1982389.67</v>
      </c>
      <c r="T62" s="268">
        <v>388089.56</v>
      </c>
      <c r="W62" s="268">
        <v>440620</v>
      </c>
      <c r="X62" s="268">
        <v>37600</v>
      </c>
      <c r="Y62" s="269">
        <v>621776</v>
      </c>
      <c r="AA62" s="269">
        <v>2208</v>
      </c>
      <c r="AB62" s="269">
        <v>110356.58</v>
      </c>
      <c r="AC62" s="269">
        <v>29900.04</v>
      </c>
      <c r="AE62" s="101">
        <f t="shared" si="7"/>
        <v>297712.12</v>
      </c>
      <c r="AF62" s="37">
        <f t="shared" si="8"/>
        <v>0</v>
      </c>
      <c r="AG62" s="26">
        <f t="shared" si="3"/>
        <v>297712.12</v>
      </c>
      <c r="AH62" s="17">
        <f t="shared" si="4"/>
        <v>866309.56</v>
      </c>
      <c r="AI62" s="19">
        <f t="shared" si="5"/>
        <v>764240.62</v>
      </c>
      <c r="AJ62" s="32">
        <f t="shared" si="6"/>
        <v>102068.94000000006</v>
      </c>
    </row>
    <row r="63" spans="1:36" x14ac:dyDescent="0.2">
      <c r="A63" s="1" t="s">
        <v>474</v>
      </c>
      <c r="B63" s="1" t="s">
        <v>476</v>
      </c>
      <c r="C63" s="90">
        <v>1289</v>
      </c>
      <c r="D63" s="91" t="s">
        <v>1142</v>
      </c>
      <c r="E63" s="283" t="s">
        <v>1687</v>
      </c>
      <c r="F63" s="267">
        <v>718536.56</v>
      </c>
      <c r="G63" s="267">
        <v>19511</v>
      </c>
      <c r="H63" s="267">
        <v>94476.22</v>
      </c>
      <c r="I63" s="283">
        <v>535810.89</v>
      </c>
      <c r="J63" s="283">
        <v>117922.01</v>
      </c>
      <c r="P63" s="283">
        <v>-100608.5</v>
      </c>
      <c r="Q63" s="283">
        <v>55254.65</v>
      </c>
      <c r="R63" s="283">
        <v>1478254.91</v>
      </c>
      <c r="T63" s="268">
        <v>400633.78</v>
      </c>
      <c r="W63" s="268">
        <v>458480</v>
      </c>
      <c r="X63" s="268">
        <v>28800</v>
      </c>
      <c r="Y63" s="269">
        <v>641076</v>
      </c>
      <c r="AB63" s="269">
        <v>141034.12</v>
      </c>
      <c r="AC63" s="269">
        <v>40700.04</v>
      </c>
      <c r="AE63" s="101">
        <f t="shared" si="7"/>
        <v>832523.78</v>
      </c>
      <c r="AF63" s="37">
        <f t="shared" si="8"/>
        <v>0</v>
      </c>
      <c r="AG63" s="26">
        <f t="shared" si="3"/>
        <v>832523.78</v>
      </c>
      <c r="AH63" s="17">
        <f t="shared" si="4"/>
        <v>887913.78</v>
      </c>
      <c r="AI63" s="19">
        <f t="shared" si="5"/>
        <v>822810.16</v>
      </c>
      <c r="AJ63" s="32">
        <f t="shared" si="6"/>
        <v>65103.619999999995</v>
      </c>
    </row>
    <row r="64" spans="1:36" x14ac:dyDescent="0.2">
      <c r="A64" s="1" t="s">
        <v>474</v>
      </c>
      <c r="B64" s="1" t="s">
        <v>476</v>
      </c>
      <c r="C64" s="90">
        <v>2633</v>
      </c>
      <c r="D64" s="91" t="s">
        <v>1143</v>
      </c>
      <c r="E64" s="283" t="s">
        <v>1688</v>
      </c>
      <c r="F64" s="267">
        <v>333227.62</v>
      </c>
      <c r="H64" s="267">
        <v>56268</v>
      </c>
      <c r="I64" s="283">
        <v>200173</v>
      </c>
      <c r="J64" s="283">
        <v>274189.86</v>
      </c>
      <c r="P64" s="283">
        <v>320546.14</v>
      </c>
      <c r="R64" s="283">
        <v>424358.77</v>
      </c>
      <c r="T64" s="268">
        <v>487810.6</v>
      </c>
      <c r="V64" s="268">
        <v>5.77</v>
      </c>
      <c r="W64" s="268">
        <v>383260</v>
      </c>
      <c r="X64" s="268">
        <v>37200</v>
      </c>
      <c r="Y64" s="269">
        <v>641604.5</v>
      </c>
      <c r="AA64" s="269">
        <v>4534</v>
      </c>
      <c r="AB64" s="269">
        <v>128180.42</v>
      </c>
      <c r="AC64" s="269">
        <v>10048.879999999999</v>
      </c>
      <c r="AE64" s="101">
        <f t="shared" si="7"/>
        <v>389495.62</v>
      </c>
      <c r="AF64" s="37">
        <f t="shared" si="8"/>
        <v>0</v>
      </c>
      <c r="AG64" s="26">
        <f t="shared" si="3"/>
        <v>389495.62</v>
      </c>
      <c r="AH64" s="17">
        <f t="shared" si="4"/>
        <v>908276.37</v>
      </c>
      <c r="AI64" s="19">
        <f t="shared" si="5"/>
        <v>784367.8</v>
      </c>
      <c r="AJ64" s="32">
        <f t="shared" si="6"/>
        <v>123908.56999999995</v>
      </c>
    </row>
    <row r="65" spans="1:36" x14ac:dyDescent="0.2">
      <c r="A65" s="1" t="s">
        <v>474</v>
      </c>
      <c r="B65" s="1" t="s">
        <v>476</v>
      </c>
      <c r="C65" s="90">
        <v>3093</v>
      </c>
      <c r="D65" s="91" t="s">
        <v>1144</v>
      </c>
      <c r="E65" s="283" t="s">
        <v>1689</v>
      </c>
      <c r="F65" s="267">
        <v>268900.34999999998</v>
      </c>
      <c r="H65" s="267">
        <v>40829.07</v>
      </c>
      <c r="I65" s="283">
        <v>1238616.03</v>
      </c>
      <c r="J65" s="283">
        <v>69368.37</v>
      </c>
      <c r="N65" s="271">
        <v>0</v>
      </c>
      <c r="Q65" s="283">
        <v>1078639.76</v>
      </c>
      <c r="R65" s="283">
        <v>457634.96</v>
      </c>
      <c r="T65" s="268">
        <v>389031.1</v>
      </c>
      <c r="W65" s="268">
        <v>436560</v>
      </c>
      <c r="X65" s="268">
        <v>31200</v>
      </c>
      <c r="Y65" s="269">
        <v>602679</v>
      </c>
      <c r="AA65" s="269">
        <v>11300</v>
      </c>
      <c r="AB65" s="269">
        <v>134179.64000000001</v>
      </c>
      <c r="AC65" s="269">
        <v>9677.36</v>
      </c>
      <c r="AE65" s="101">
        <f t="shared" si="7"/>
        <v>309729.42</v>
      </c>
      <c r="AF65" s="37">
        <f t="shared" si="8"/>
        <v>0</v>
      </c>
      <c r="AG65" s="26">
        <f t="shared" si="3"/>
        <v>309729.42</v>
      </c>
      <c r="AH65" s="17">
        <f t="shared" si="4"/>
        <v>856791.1</v>
      </c>
      <c r="AI65" s="19">
        <f t="shared" si="5"/>
        <v>757836</v>
      </c>
      <c r="AJ65" s="32">
        <f t="shared" si="6"/>
        <v>98955.099999999977</v>
      </c>
    </row>
    <row r="66" spans="1:36" x14ac:dyDescent="0.2">
      <c r="A66" s="1" t="s">
        <v>474</v>
      </c>
      <c r="B66" s="1" t="s">
        <v>476</v>
      </c>
      <c r="C66" s="90">
        <v>5106</v>
      </c>
      <c r="D66" s="91" t="s">
        <v>1145</v>
      </c>
      <c r="E66" s="283" t="s">
        <v>1690</v>
      </c>
      <c r="F66" s="267">
        <v>481213.02</v>
      </c>
      <c r="G66" s="267">
        <v>22742</v>
      </c>
      <c r="H66" s="267">
        <v>56861.4</v>
      </c>
      <c r="I66" s="283">
        <v>26351.599999999999</v>
      </c>
      <c r="J66" s="283">
        <v>271882.84000000003</v>
      </c>
      <c r="N66" s="271">
        <v>379.58</v>
      </c>
      <c r="P66" s="283">
        <v>-444996.86</v>
      </c>
      <c r="Q66" s="283">
        <v>183</v>
      </c>
      <c r="R66" s="283">
        <v>1208029.25</v>
      </c>
      <c r="T66" s="268">
        <v>574291.13</v>
      </c>
      <c r="V66" s="268">
        <v>11.47</v>
      </c>
      <c r="W66" s="268">
        <v>617880</v>
      </c>
      <c r="X66" s="268">
        <v>46400</v>
      </c>
      <c r="Y66" s="269">
        <v>933510</v>
      </c>
      <c r="AB66" s="269">
        <v>155037.15</v>
      </c>
      <c r="AC66" s="269">
        <v>27731.56</v>
      </c>
      <c r="AE66" s="101">
        <f t="shared" si="7"/>
        <v>560816.42000000004</v>
      </c>
      <c r="AF66" s="37">
        <f t="shared" si="8"/>
        <v>379.58</v>
      </c>
      <c r="AG66" s="26">
        <f t="shared" si="3"/>
        <v>560436.84000000008</v>
      </c>
      <c r="AH66" s="17">
        <f t="shared" si="4"/>
        <v>1238582.6000000001</v>
      </c>
      <c r="AI66" s="19">
        <f t="shared" si="5"/>
        <v>1116278.71</v>
      </c>
      <c r="AJ66" s="32">
        <f t="shared" si="6"/>
        <v>122303.89000000013</v>
      </c>
    </row>
    <row r="67" spans="1:36" x14ac:dyDescent="0.2">
      <c r="A67" s="1" t="s">
        <v>474</v>
      </c>
      <c r="B67" s="1" t="s">
        <v>476</v>
      </c>
      <c r="C67" s="90">
        <v>4454</v>
      </c>
      <c r="D67" s="91" t="s">
        <v>1146</v>
      </c>
      <c r="E67" s="283" t="s">
        <v>1691</v>
      </c>
      <c r="F67" s="267">
        <v>635612.35</v>
      </c>
      <c r="G67" s="267">
        <v>26873.53</v>
      </c>
      <c r="H67" s="267">
        <v>81918.67</v>
      </c>
      <c r="I67" s="283">
        <v>487447.8</v>
      </c>
      <c r="J67" s="283">
        <v>286358.46000000002</v>
      </c>
      <c r="K67" s="271">
        <v>7200</v>
      </c>
      <c r="M67" s="271">
        <v>70000</v>
      </c>
      <c r="N67" s="271">
        <v>323</v>
      </c>
      <c r="P67" s="283">
        <v>-825356.04</v>
      </c>
      <c r="Q67" s="283">
        <v>-137246.43</v>
      </c>
      <c r="R67" s="283">
        <v>2340789.7799999998</v>
      </c>
      <c r="T67" s="268">
        <v>524977.81999999995</v>
      </c>
      <c r="V67" s="268">
        <v>21.3</v>
      </c>
      <c r="W67" s="268">
        <v>1187512</v>
      </c>
      <c r="X67" s="268">
        <v>49800</v>
      </c>
      <c r="Y67" s="269">
        <v>1478386</v>
      </c>
      <c r="AB67" s="269">
        <v>161459.85999999999</v>
      </c>
      <c r="AC67" s="269">
        <v>48611.76</v>
      </c>
      <c r="AE67" s="101">
        <f t="shared" si="7"/>
        <v>744404.55</v>
      </c>
      <c r="AF67" s="37">
        <f t="shared" si="8"/>
        <v>77523</v>
      </c>
      <c r="AG67" s="26">
        <f t="shared" si="3"/>
        <v>666881.55000000005</v>
      </c>
      <c r="AH67" s="17">
        <f t="shared" si="4"/>
        <v>1762311.12</v>
      </c>
      <c r="AI67" s="19">
        <f t="shared" si="5"/>
        <v>1688457.6199999999</v>
      </c>
      <c r="AJ67" s="32">
        <f t="shared" si="6"/>
        <v>73853.500000000233</v>
      </c>
    </row>
    <row r="68" spans="1:36" x14ac:dyDescent="0.2">
      <c r="A68" s="1" t="s">
        <v>474</v>
      </c>
      <c r="B68" s="1" t="s">
        <v>476</v>
      </c>
      <c r="C68" s="90">
        <v>3718</v>
      </c>
      <c r="D68" s="91" t="s">
        <v>1147</v>
      </c>
      <c r="E68" s="283" t="s">
        <v>1692</v>
      </c>
      <c r="F68" s="267">
        <v>141117.65</v>
      </c>
      <c r="H68" s="267">
        <v>45008.94</v>
      </c>
      <c r="I68" s="283">
        <v>74746</v>
      </c>
      <c r="J68" s="283">
        <v>351525.53</v>
      </c>
      <c r="P68" s="283">
        <v>69402.100000000006</v>
      </c>
      <c r="R68" s="283">
        <v>489048.9</v>
      </c>
      <c r="T68" s="268">
        <v>531923.04</v>
      </c>
      <c r="W68" s="268">
        <v>1288534</v>
      </c>
      <c r="X68" s="268">
        <v>34400</v>
      </c>
      <c r="Y68" s="269">
        <v>1568348</v>
      </c>
      <c r="AB68" s="269">
        <v>207892.91</v>
      </c>
      <c r="AC68" s="269">
        <v>22733.72</v>
      </c>
      <c r="AD68" s="269">
        <v>5000</v>
      </c>
      <c r="AE68" s="101">
        <f t="shared" ref="AE68:AE99" si="9">SUM(F68:H68)</f>
        <v>186126.59</v>
      </c>
      <c r="AF68" s="37">
        <f t="shared" ref="AF68:AF99" si="10">SUM(K68:N68)</f>
        <v>0</v>
      </c>
      <c r="AG68" s="26">
        <f t="shared" si="3"/>
        <v>186126.59</v>
      </c>
      <c r="AH68" s="17">
        <f t="shared" si="4"/>
        <v>1854857.04</v>
      </c>
      <c r="AI68" s="19">
        <f t="shared" si="5"/>
        <v>1803974.63</v>
      </c>
      <c r="AJ68" s="32">
        <f t="shared" si="6"/>
        <v>50882.410000000149</v>
      </c>
    </row>
    <row r="69" spans="1:36" x14ac:dyDescent="0.2">
      <c r="A69" s="1" t="s">
        <v>474</v>
      </c>
      <c r="B69" s="1" t="s">
        <v>476</v>
      </c>
      <c r="C69" s="90">
        <v>3267</v>
      </c>
      <c r="D69" s="91" t="s">
        <v>1148</v>
      </c>
      <c r="E69" s="283" t="s">
        <v>1806</v>
      </c>
      <c r="F69" s="267">
        <v>335270.63</v>
      </c>
      <c r="H69" s="267">
        <v>53985.4</v>
      </c>
      <c r="I69" s="283">
        <v>1602519.56</v>
      </c>
      <c r="J69" s="283">
        <v>474881.1</v>
      </c>
      <c r="Q69" s="283">
        <v>-47680.45</v>
      </c>
      <c r="R69" s="283">
        <v>2396007.25</v>
      </c>
      <c r="T69" s="268">
        <v>541189.71</v>
      </c>
      <c r="U69" s="268">
        <v>24500</v>
      </c>
      <c r="V69" s="268">
        <v>43.8</v>
      </c>
      <c r="W69" s="268">
        <v>1069940</v>
      </c>
      <c r="X69" s="268">
        <v>41400</v>
      </c>
      <c r="Y69" s="269">
        <v>1303896</v>
      </c>
      <c r="AA69" s="269">
        <v>7480</v>
      </c>
      <c r="AB69" s="269">
        <v>180490.18</v>
      </c>
      <c r="AC69" s="269">
        <v>51859.44</v>
      </c>
      <c r="AE69" s="101">
        <f t="shared" si="9"/>
        <v>389256.03</v>
      </c>
      <c r="AF69" s="37">
        <f t="shared" si="10"/>
        <v>0</v>
      </c>
      <c r="AG69" s="26">
        <f t="shared" ref="AG69:AG132" si="11">AE69-AF69</f>
        <v>389256.03</v>
      </c>
      <c r="AH69" s="17">
        <f t="shared" ref="AH69:AH132" si="12">SUM(S69:X69)</f>
        <v>1677073.51</v>
      </c>
      <c r="AI69" s="19">
        <f t="shared" ref="AI69:AI132" si="13">SUM(Y69:AD69)</f>
        <v>1543725.6199999999</v>
      </c>
      <c r="AJ69" s="32">
        <f t="shared" ref="AJ69:AJ132" si="14">AH69-AI69</f>
        <v>133347.89000000013</v>
      </c>
    </row>
    <row r="70" spans="1:36" s="58" customFormat="1" x14ac:dyDescent="0.2">
      <c r="A70" s="58" t="s">
        <v>474</v>
      </c>
      <c r="B70" s="58" t="s">
        <v>476</v>
      </c>
      <c r="C70" s="93">
        <v>2885</v>
      </c>
      <c r="D70" s="94" t="s">
        <v>1149</v>
      </c>
      <c r="E70" s="283" t="s">
        <v>1820</v>
      </c>
      <c r="F70" s="267">
        <v>463342.52</v>
      </c>
      <c r="G70" s="267"/>
      <c r="H70" s="267">
        <v>71124.820000000007</v>
      </c>
      <c r="I70" s="283">
        <v>5166666.6399999997</v>
      </c>
      <c r="J70" s="283">
        <v>302197.88</v>
      </c>
      <c r="K70" s="271"/>
      <c r="L70" s="271"/>
      <c r="M70" s="271"/>
      <c r="N70" s="271"/>
      <c r="O70" s="283"/>
      <c r="P70" s="283">
        <v>-375795.99</v>
      </c>
      <c r="Q70" s="283"/>
      <c r="R70" s="283">
        <v>6403982.4100000001</v>
      </c>
      <c r="S70" s="268"/>
      <c r="T70" s="268">
        <v>429927.28</v>
      </c>
      <c r="U70" s="268"/>
      <c r="V70" s="268"/>
      <c r="W70" s="268">
        <v>152080</v>
      </c>
      <c r="X70" s="268">
        <v>50200</v>
      </c>
      <c r="Y70" s="269">
        <v>326501</v>
      </c>
      <c r="Z70" s="269"/>
      <c r="AA70" s="269"/>
      <c r="AB70" s="269">
        <v>200792.64</v>
      </c>
      <c r="AC70" s="269">
        <v>117210.2</v>
      </c>
      <c r="AD70" s="269"/>
      <c r="AE70" s="101">
        <f t="shared" si="9"/>
        <v>534467.34000000008</v>
      </c>
      <c r="AF70" s="37">
        <f t="shared" si="10"/>
        <v>0</v>
      </c>
      <c r="AG70" s="26">
        <f t="shared" si="11"/>
        <v>534467.34000000008</v>
      </c>
      <c r="AH70" s="17">
        <f t="shared" si="12"/>
        <v>632207.28</v>
      </c>
      <c r="AI70" s="19">
        <f t="shared" si="13"/>
        <v>644503.84</v>
      </c>
      <c r="AJ70" s="32">
        <f t="shared" si="14"/>
        <v>-12296.559999999939</v>
      </c>
    </row>
    <row r="71" spans="1:36" s="51" customFormat="1" x14ac:dyDescent="0.2">
      <c r="A71" s="51" t="s">
        <v>479</v>
      </c>
      <c r="B71" s="51" t="s">
        <v>480</v>
      </c>
      <c r="C71" s="90">
        <v>6036</v>
      </c>
      <c r="D71" s="91" t="s">
        <v>1150</v>
      </c>
      <c r="E71" s="283" t="s">
        <v>1693</v>
      </c>
      <c r="F71" s="267">
        <v>744056.59</v>
      </c>
      <c r="G71" s="267">
        <v>0</v>
      </c>
      <c r="H71" s="267">
        <v>87674.58</v>
      </c>
      <c r="I71" s="283">
        <v>814030.82</v>
      </c>
      <c r="J71" s="283">
        <v>-3191.58</v>
      </c>
      <c r="K71" s="271"/>
      <c r="L71" s="271"/>
      <c r="M71" s="271"/>
      <c r="N71" s="271"/>
      <c r="O71" s="283"/>
      <c r="P71" s="283"/>
      <c r="Q71" s="283">
        <v>-926940.79</v>
      </c>
      <c r="R71" s="283">
        <v>2227185.62</v>
      </c>
      <c r="S71" s="268">
        <v>238.71</v>
      </c>
      <c r="T71" s="268">
        <v>1081218.05</v>
      </c>
      <c r="U71" s="268"/>
      <c r="V71" s="268"/>
      <c r="W71" s="268">
        <v>732560</v>
      </c>
      <c r="X71" s="268"/>
      <c r="Y71" s="269">
        <v>1218642.5</v>
      </c>
      <c r="Z71" s="269"/>
      <c r="AA71" s="269"/>
      <c r="AB71" s="269">
        <v>199651.68</v>
      </c>
      <c r="AC71" s="269">
        <v>40440</v>
      </c>
      <c r="AD71" s="269"/>
      <c r="AE71" s="101">
        <f t="shared" si="9"/>
        <v>831731.16999999993</v>
      </c>
      <c r="AF71" s="37">
        <f t="shared" si="10"/>
        <v>0</v>
      </c>
      <c r="AG71" s="26">
        <f t="shared" si="11"/>
        <v>831731.16999999993</v>
      </c>
      <c r="AH71" s="17">
        <f t="shared" si="12"/>
        <v>1814016.76</v>
      </c>
      <c r="AI71" s="19">
        <f t="shared" si="13"/>
        <v>1458734.18</v>
      </c>
      <c r="AJ71" s="32">
        <f t="shared" si="14"/>
        <v>355282.58000000007</v>
      </c>
    </row>
    <row r="72" spans="1:36" s="51" customFormat="1" x14ac:dyDescent="0.2">
      <c r="A72" s="51" t="s">
        <v>479</v>
      </c>
      <c r="B72" s="51" t="s">
        <v>480</v>
      </c>
      <c r="C72" s="90">
        <v>4053</v>
      </c>
      <c r="D72" s="91" t="s">
        <v>1151</v>
      </c>
      <c r="E72" s="283" t="s">
        <v>1694</v>
      </c>
      <c r="F72" s="267">
        <v>642395.15</v>
      </c>
      <c r="G72" s="267">
        <v>0</v>
      </c>
      <c r="H72" s="267">
        <v>327331.15000000002</v>
      </c>
      <c r="I72" s="283">
        <v>329470.27</v>
      </c>
      <c r="J72" s="283">
        <v>30244.84</v>
      </c>
      <c r="K72" s="271"/>
      <c r="L72" s="271"/>
      <c r="M72" s="271"/>
      <c r="N72" s="271">
        <v>3034.5</v>
      </c>
      <c r="O72" s="283"/>
      <c r="P72" s="283"/>
      <c r="Q72" s="283">
        <v>-2980151.41</v>
      </c>
      <c r="R72" s="283">
        <v>4014093.13</v>
      </c>
      <c r="S72" s="268">
        <v>249.93</v>
      </c>
      <c r="T72" s="268">
        <v>916157.76</v>
      </c>
      <c r="U72" s="268"/>
      <c r="V72" s="268"/>
      <c r="W72" s="268">
        <v>690280</v>
      </c>
      <c r="X72" s="268"/>
      <c r="Y72" s="269">
        <v>1117700.5</v>
      </c>
      <c r="Z72" s="269"/>
      <c r="AA72" s="269"/>
      <c r="AB72" s="269">
        <v>153754.64000000001</v>
      </c>
      <c r="AC72" s="269">
        <v>30507.360000000001</v>
      </c>
      <c r="AD72" s="269"/>
      <c r="AE72" s="101">
        <f t="shared" si="9"/>
        <v>969726.3</v>
      </c>
      <c r="AF72" s="37">
        <f t="shared" si="10"/>
        <v>3034.5</v>
      </c>
      <c r="AG72" s="26">
        <f t="shared" si="11"/>
        <v>966691.8</v>
      </c>
      <c r="AH72" s="17">
        <f t="shared" si="12"/>
        <v>1606687.69</v>
      </c>
      <c r="AI72" s="19">
        <f t="shared" si="13"/>
        <v>1301962.5000000002</v>
      </c>
      <c r="AJ72" s="32">
        <f t="shared" si="14"/>
        <v>304725.18999999971</v>
      </c>
    </row>
    <row r="73" spans="1:36" s="51" customFormat="1" x14ac:dyDescent="0.2">
      <c r="A73" s="51" t="s">
        <v>479</v>
      </c>
      <c r="B73" s="51" t="s">
        <v>480</v>
      </c>
      <c r="C73" s="90">
        <v>4847</v>
      </c>
      <c r="D73" s="91" t="s">
        <v>1152</v>
      </c>
      <c r="E73" s="283" t="s">
        <v>1695</v>
      </c>
      <c r="F73" s="267">
        <v>764283.51</v>
      </c>
      <c r="G73" s="267">
        <v>0</v>
      </c>
      <c r="H73" s="267">
        <v>194433.85</v>
      </c>
      <c r="I73" s="283">
        <v>34153.760000000002</v>
      </c>
      <c r="J73" s="283">
        <v>119937.86</v>
      </c>
      <c r="K73" s="271"/>
      <c r="L73" s="271"/>
      <c r="M73" s="271"/>
      <c r="N73" s="271"/>
      <c r="O73" s="283"/>
      <c r="P73" s="283"/>
      <c r="Q73" s="283">
        <v>-1119311.55</v>
      </c>
      <c r="R73" s="283">
        <v>2082417.38</v>
      </c>
      <c r="S73" s="268">
        <v>81.819999999999993</v>
      </c>
      <c r="T73" s="268">
        <v>869804.23</v>
      </c>
      <c r="U73" s="268">
        <v>3000</v>
      </c>
      <c r="V73" s="268"/>
      <c r="W73" s="268">
        <v>722440</v>
      </c>
      <c r="X73" s="268"/>
      <c r="Y73" s="269">
        <v>1158022.5</v>
      </c>
      <c r="Z73" s="269"/>
      <c r="AA73" s="269"/>
      <c r="AB73" s="269">
        <v>236963.32</v>
      </c>
      <c r="AC73" s="269">
        <v>37528.080000000002</v>
      </c>
      <c r="AD73" s="269"/>
      <c r="AE73" s="101">
        <f t="shared" si="9"/>
        <v>958717.36</v>
      </c>
      <c r="AF73" s="37">
        <f t="shared" si="10"/>
        <v>0</v>
      </c>
      <c r="AG73" s="26">
        <f t="shared" si="11"/>
        <v>958717.36</v>
      </c>
      <c r="AH73" s="17">
        <f t="shared" si="12"/>
        <v>1595326.0499999998</v>
      </c>
      <c r="AI73" s="19">
        <f t="shared" si="13"/>
        <v>1432513.9000000001</v>
      </c>
      <c r="AJ73" s="32">
        <f t="shared" si="14"/>
        <v>162812.14999999967</v>
      </c>
    </row>
    <row r="74" spans="1:36" s="51" customFormat="1" x14ac:dyDescent="0.2">
      <c r="A74" s="51" t="s">
        <v>479</v>
      </c>
      <c r="B74" s="51" t="s">
        <v>480</v>
      </c>
      <c r="C74" s="90">
        <v>3826</v>
      </c>
      <c r="D74" s="91" t="s">
        <v>1153</v>
      </c>
      <c r="E74" s="283" t="s">
        <v>1696</v>
      </c>
      <c r="F74" s="267">
        <v>724437.29</v>
      </c>
      <c r="G74" s="267">
        <v>0</v>
      </c>
      <c r="H74" s="267">
        <v>61531.57</v>
      </c>
      <c r="I74" s="283">
        <v>4</v>
      </c>
      <c r="J74" s="283">
        <v>55947.7</v>
      </c>
      <c r="K74" s="271"/>
      <c r="L74" s="271"/>
      <c r="M74" s="271"/>
      <c r="N74" s="271"/>
      <c r="O74" s="283"/>
      <c r="P74" s="283"/>
      <c r="Q74" s="283">
        <v>-1392456.84</v>
      </c>
      <c r="R74" s="283">
        <v>2028298.74</v>
      </c>
      <c r="S74" s="268"/>
      <c r="T74" s="268">
        <v>701475.13</v>
      </c>
      <c r="U74" s="268"/>
      <c r="V74" s="268"/>
      <c r="W74" s="268">
        <v>485180</v>
      </c>
      <c r="X74" s="268"/>
      <c r="Y74" s="269">
        <v>838629.5</v>
      </c>
      <c r="Z74" s="269">
        <v>4660</v>
      </c>
      <c r="AA74" s="269"/>
      <c r="AB74" s="269">
        <v>105647.85</v>
      </c>
      <c r="AC74" s="269">
        <v>10594.12</v>
      </c>
      <c r="AD74" s="269"/>
      <c r="AE74" s="101">
        <f t="shared" si="9"/>
        <v>785968.86</v>
      </c>
      <c r="AF74" s="37">
        <f t="shared" si="10"/>
        <v>0</v>
      </c>
      <c r="AG74" s="26">
        <f t="shared" si="11"/>
        <v>785968.86</v>
      </c>
      <c r="AH74" s="17">
        <f t="shared" si="12"/>
        <v>1186655.1299999999</v>
      </c>
      <c r="AI74" s="19">
        <f t="shared" si="13"/>
        <v>959531.47</v>
      </c>
      <c r="AJ74" s="32">
        <f t="shared" si="14"/>
        <v>227123.65999999992</v>
      </c>
    </row>
    <row r="75" spans="1:36" s="51" customFormat="1" x14ac:dyDescent="0.2">
      <c r="A75" s="51" t="s">
        <v>479</v>
      </c>
      <c r="B75" s="51" t="s">
        <v>480</v>
      </c>
      <c r="C75" s="90">
        <v>4181</v>
      </c>
      <c r="D75" s="91" t="s">
        <v>1154</v>
      </c>
      <c r="E75" s="283" t="s">
        <v>1697</v>
      </c>
      <c r="F75" s="267">
        <v>476445.02</v>
      </c>
      <c r="G75" s="267">
        <v>0</v>
      </c>
      <c r="H75" s="267">
        <v>129425.42</v>
      </c>
      <c r="I75" s="283">
        <v>-14456.69</v>
      </c>
      <c r="J75" s="283">
        <v>57872.72</v>
      </c>
      <c r="K75" s="271"/>
      <c r="L75" s="271"/>
      <c r="M75" s="271"/>
      <c r="N75" s="271"/>
      <c r="O75" s="283"/>
      <c r="P75" s="283"/>
      <c r="Q75" s="283">
        <v>-2121375.52</v>
      </c>
      <c r="R75" s="283">
        <v>2569886.96</v>
      </c>
      <c r="S75" s="268">
        <v>85.77</v>
      </c>
      <c r="T75" s="268">
        <v>765562.38</v>
      </c>
      <c r="U75" s="268"/>
      <c r="V75" s="268"/>
      <c r="W75" s="268">
        <v>647480</v>
      </c>
      <c r="X75" s="268"/>
      <c r="Y75" s="269">
        <v>1045112.5</v>
      </c>
      <c r="Z75" s="269"/>
      <c r="AA75" s="269"/>
      <c r="AB75" s="269">
        <v>126689.64</v>
      </c>
      <c r="AC75" s="269">
        <v>28513.98</v>
      </c>
      <c r="AD75" s="269"/>
      <c r="AE75" s="101">
        <f t="shared" si="9"/>
        <v>605870.44000000006</v>
      </c>
      <c r="AF75" s="37">
        <f t="shared" si="10"/>
        <v>0</v>
      </c>
      <c r="AG75" s="26">
        <f t="shared" si="11"/>
        <v>605870.44000000006</v>
      </c>
      <c r="AH75" s="17">
        <f t="shared" si="12"/>
        <v>1413128.15</v>
      </c>
      <c r="AI75" s="19">
        <f t="shared" si="13"/>
        <v>1200316.1199999999</v>
      </c>
      <c r="AJ75" s="32">
        <f t="shared" si="14"/>
        <v>212812.03000000003</v>
      </c>
    </row>
    <row r="76" spans="1:36" s="51" customFormat="1" x14ac:dyDescent="0.2">
      <c r="A76" s="51" t="s">
        <v>479</v>
      </c>
      <c r="B76" s="51" t="s">
        <v>480</v>
      </c>
      <c r="C76" s="90">
        <v>2002</v>
      </c>
      <c r="D76" s="91" t="s">
        <v>1155</v>
      </c>
      <c r="E76" s="283" t="s">
        <v>1698</v>
      </c>
      <c r="F76" s="267">
        <v>592656.99</v>
      </c>
      <c r="G76" s="267">
        <v>0</v>
      </c>
      <c r="H76" s="267">
        <v>27552.27</v>
      </c>
      <c r="I76" s="283">
        <v>14961.35</v>
      </c>
      <c r="J76" s="283">
        <v>-9978.64</v>
      </c>
      <c r="K76" s="271"/>
      <c r="L76" s="271"/>
      <c r="M76" s="271"/>
      <c r="N76" s="271">
        <v>5</v>
      </c>
      <c r="O76" s="283"/>
      <c r="P76" s="283"/>
      <c r="Q76" s="283">
        <v>-907517.68</v>
      </c>
      <c r="R76" s="283">
        <v>1423307.83</v>
      </c>
      <c r="S76" s="268">
        <v>944.03</v>
      </c>
      <c r="T76" s="268">
        <v>613366.18999999994</v>
      </c>
      <c r="U76" s="268"/>
      <c r="V76" s="268"/>
      <c r="W76" s="268">
        <v>656020</v>
      </c>
      <c r="X76" s="268"/>
      <c r="Y76" s="269">
        <v>995097.5</v>
      </c>
      <c r="Z76" s="269"/>
      <c r="AA76" s="269"/>
      <c r="AB76" s="269">
        <v>109534.14</v>
      </c>
      <c r="AC76" s="269">
        <v>39771.760000000002</v>
      </c>
      <c r="AD76" s="269"/>
      <c r="AE76" s="101">
        <f t="shared" si="9"/>
        <v>620209.26</v>
      </c>
      <c r="AF76" s="37">
        <f t="shared" si="10"/>
        <v>5</v>
      </c>
      <c r="AG76" s="26">
        <f t="shared" si="11"/>
        <v>620204.26</v>
      </c>
      <c r="AH76" s="17">
        <f t="shared" si="12"/>
        <v>1270330.22</v>
      </c>
      <c r="AI76" s="19">
        <f t="shared" si="13"/>
        <v>1144403.3999999999</v>
      </c>
      <c r="AJ76" s="32">
        <f t="shared" si="14"/>
        <v>125926.82000000007</v>
      </c>
    </row>
    <row r="77" spans="1:36" s="51" customFormat="1" x14ac:dyDescent="0.2">
      <c r="A77" s="51" t="s">
        <v>479</v>
      </c>
      <c r="B77" s="51" t="s">
        <v>480</v>
      </c>
      <c r="C77" s="90">
        <v>1933</v>
      </c>
      <c r="D77" s="91" t="s">
        <v>1156</v>
      </c>
      <c r="E77" s="283" t="s">
        <v>1807</v>
      </c>
      <c r="F77" s="267">
        <v>123489.04</v>
      </c>
      <c r="G77" s="267">
        <v>0</v>
      </c>
      <c r="H77" s="267">
        <v>253401.28</v>
      </c>
      <c r="I77" s="283">
        <v>27736.99</v>
      </c>
      <c r="J77" s="283">
        <v>37423.85</v>
      </c>
      <c r="K77" s="271"/>
      <c r="L77" s="271"/>
      <c r="M77" s="271"/>
      <c r="N77" s="271">
        <v>520</v>
      </c>
      <c r="O77" s="283"/>
      <c r="P77" s="283"/>
      <c r="Q77" s="283">
        <v>-1650823.97</v>
      </c>
      <c r="R77" s="283">
        <v>2051654.89</v>
      </c>
      <c r="S77" s="268"/>
      <c r="T77" s="268">
        <v>755078.43</v>
      </c>
      <c r="U77" s="268"/>
      <c r="V77" s="268"/>
      <c r="W77" s="268">
        <v>569600</v>
      </c>
      <c r="X77" s="268"/>
      <c r="Y77" s="269">
        <v>872762.5</v>
      </c>
      <c r="Z77" s="269">
        <v>3180</v>
      </c>
      <c r="AA77" s="269">
        <v>1580</v>
      </c>
      <c r="AB77" s="269">
        <v>339735.89</v>
      </c>
      <c r="AC77" s="269">
        <v>56667.8</v>
      </c>
      <c r="AD77" s="269"/>
      <c r="AE77" s="101">
        <f t="shared" si="9"/>
        <v>376890.32</v>
      </c>
      <c r="AF77" s="37">
        <f t="shared" si="10"/>
        <v>520</v>
      </c>
      <c r="AG77" s="26">
        <f t="shared" si="11"/>
        <v>376370.32</v>
      </c>
      <c r="AH77" s="17">
        <f t="shared" si="12"/>
        <v>1324678.4300000002</v>
      </c>
      <c r="AI77" s="19">
        <f t="shared" si="13"/>
        <v>1273926.1900000002</v>
      </c>
      <c r="AJ77" s="32">
        <f t="shared" si="14"/>
        <v>50752.239999999991</v>
      </c>
    </row>
    <row r="78" spans="1:36" x14ac:dyDescent="0.2">
      <c r="A78" s="1" t="s">
        <v>483</v>
      </c>
      <c r="B78" s="1" t="s">
        <v>484</v>
      </c>
      <c r="C78" s="90">
        <v>3743</v>
      </c>
      <c r="D78" s="91" t="s">
        <v>1157</v>
      </c>
      <c r="E78" s="283" t="s">
        <v>1699</v>
      </c>
      <c r="F78" s="267">
        <v>136302.06</v>
      </c>
      <c r="G78" s="267">
        <v>0</v>
      </c>
      <c r="H78" s="267">
        <v>99503.76</v>
      </c>
      <c r="I78" s="283">
        <v>648938.52</v>
      </c>
      <c r="J78" s="283">
        <v>206862.38</v>
      </c>
      <c r="L78" s="271">
        <v>574.73</v>
      </c>
      <c r="R78" s="283">
        <v>1625943.2</v>
      </c>
      <c r="T78" s="268">
        <v>470748.05</v>
      </c>
      <c r="V78" s="268">
        <v>83.91</v>
      </c>
      <c r="W78" s="268">
        <v>340300</v>
      </c>
      <c r="Y78" s="269">
        <v>544990</v>
      </c>
      <c r="AB78" s="269">
        <v>349703.39</v>
      </c>
      <c r="AC78" s="269">
        <v>71831.11</v>
      </c>
      <c r="AE78" s="101">
        <f t="shared" si="9"/>
        <v>235805.82</v>
      </c>
      <c r="AF78" s="37">
        <f t="shared" si="10"/>
        <v>574.73</v>
      </c>
      <c r="AG78" s="26">
        <f t="shared" si="11"/>
        <v>235231.09</v>
      </c>
      <c r="AH78" s="17">
        <f t="shared" si="12"/>
        <v>811131.96</v>
      </c>
      <c r="AI78" s="19">
        <f t="shared" si="13"/>
        <v>966524.5</v>
      </c>
      <c r="AJ78" s="32">
        <f t="shared" si="14"/>
        <v>-155392.54000000004</v>
      </c>
    </row>
    <row r="79" spans="1:36" x14ac:dyDescent="0.2">
      <c r="A79" s="1" t="s">
        <v>483</v>
      </c>
      <c r="B79" s="1" t="s">
        <v>484</v>
      </c>
      <c r="C79" s="90">
        <v>3747</v>
      </c>
      <c r="D79" s="91" t="s">
        <v>1158</v>
      </c>
      <c r="E79" s="283" t="s">
        <v>1700</v>
      </c>
      <c r="F79" s="267">
        <v>60440.54</v>
      </c>
      <c r="G79" s="267">
        <v>0</v>
      </c>
      <c r="H79" s="267">
        <v>77817.17</v>
      </c>
      <c r="I79" s="283">
        <v>308766.46999999997</v>
      </c>
      <c r="J79" s="283">
        <v>98749.75</v>
      </c>
      <c r="L79" s="271">
        <v>12101.39</v>
      </c>
      <c r="R79" s="283">
        <v>1700209.39</v>
      </c>
      <c r="T79" s="268">
        <v>699116.66</v>
      </c>
      <c r="W79" s="268">
        <v>501030</v>
      </c>
      <c r="Y79" s="269">
        <v>887450</v>
      </c>
      <c r="AB79" s="269">
        <v>226411.5</v>
      </c>
      <c r="AC79" s="269">
        <v>48430.13</v>
      </c>
      <c r="AE79" s="101">
        <f t="shared" si="9"/>
        <v>138257.71</v>
      </c>
      <c r="AF79" s="37">
        <f t="shared" si="10"/>
        <v>12101.39</v>
      </c>
      <c r="AG79" s="26">
        <f t="shared" si="11"/>
        <v>126156.31999999999</v>
      </c>
      <c r="AH79" s="17">
        <f t="shared" si="12"/>
        <v>1200146.6600000001</v>
      </c>
      <c r="AI79" s="19">
        <f t="shared" si="13"/>
        <v>1162291.6299999999</v>
      </c>
      <c r="AJ79" s="32">
        <f t="shared" si="14"/>
        <v>37855.030000000261</v>
      </c>
    </row>
    <row r="80" spans="1:36" x14ac:dyDescent="0.2">
      <c r="A80" s="1" t="s">
        <v>483</v>
      </c>
      <c r="B80" s="1" t="s">
        <v>484</v>
      </c>
      <c r="C80" s="90">
        <v>3095</v>
      </c>
      <c r="D80" s="91" t="s">
        <v>1159</v>
      </c>
      <c r="E80" s="283" t="s">
        <v>1701</v>
      </c>
      <c r="F80" s="267">
        <v>210538.65</v>
      </c>
      <c r="G80" s="267">
        <v>0</v>
      </c>
      <c r="H80" s="267">
        <v>53903.45</v>
      </c>
      <c r="I80" s="283">
        <v>345674.64</v>
      </c>
      <c r="J80" s="283">
        <v>70916.66</v>
      </c>
      <c r="R80" s="283">
        <v>1448416.88</v>
      </c>
      <c r="T80" s="268">
        <v>428891.68</v>
      </c>
      <c r="W80" s="268">
        <v>494240</v>
      </c>
      <c r="Y80" s="269">
        <v>730608</v>
      </c>
      <c r="AB80" s="269">
        <v>121571.95</v>
      </c>
      <c r="AC80" s="269">
        <v>57752.72</v>
      </c>
      <c r="AE80" s="101">
        <f t="shared" si="9"/>
        <v>264442.09999999998</v>
      </c>
      <c r="AF80" s="37">
        <f t="shared" si="10"/>
        <v>0</v>
      </c>
      <c r="AG80" s="26">
        <f t="shared" si="11"/>
        <v>264442.09999999998</v>
      </c>
      <c r="AH80" s="17">
        <f t="shared" si="12"/>
        <v>923131.67999999993</v>
      </c>
      <c r="AI80" s="19">
        <f t="shared" si="13"/>
        <v>909932.66999999993</v>
      </c>
      <c r="AJ80" s="32">
        <f t="shared" si="14"/>
        <v>13199.010000000009</v>
      </c>
    </row>
    <row r="81" spans="1:36" x14ac:dyDescent="0.2">
      <c r="A81" s="1" t="s">
        <v>483</v>
      </c>
      <c r="B81" s="1" t="s">
        <v>484</v>
      </c>
      <c r="C81" s="90">
        <v>1530</v>
      </c>
      <c r="D81" s="91" t="s">
        <v>1160</v>
      </c>
      <c r="E81" s="283" t="s">
        <v>1702</v>
      </c>
      <c r="F81" s="267">
        <v>182046.34</v>
      </c>
      <c r="G81" s="267">
        <v>0</v>
      </c>
      <c r="H81" s="267">
        <v>21563.29</v>
      </c>
      <c r="I81" s="283">
        <v>391449.65</v>
      </c>
      <c r="J81" s="283">
        <v>335738.78</v>
      </c>
      <c r="R81" s="283">
        <v>2079850.72</v>
      </c>
      <c r="T81" s="268">
        <v>423512.23</v>
      </c>
      <c r="W81" s="268">
        <v>297622.57</v>
      </c>
      <c r="Y81" s="269">
        <v>495902.57</v>
      </c>
      <c r="AB81" s="269">
        <v>102850.78</v>
      </c>
      <c r="AC81" s="269">
        <v>75710.16</v>
      </c>
      <c r="AE81" s="101">
        <f t="shared" si="9"/>
        <v>203609.63</v>
      </c>
      <c r="AF81" s="37">
        <f t="shared" si="10"/>
        <v>0</v>
      </c>
      <c r="AG81" s="26">
        <f t="shared" si="11"/>
        <v>203609.63</v>
      </c>
      <c r="AH81" s="17">
        <f t="shared" si="12"/>
        <v>721134.8</v>
      </c>
      <c r="AI81" s="19">
        <f t="shared" si="13"/>
        <v>674463.51</v>
      </c>
      <c r="AJ81" s="32">
        <f t="shared" si="14"/>
        <v>46671.290000000037</v>
      </c>
    </row>
    <row r="82" spans="1:36" x14ac:dyDescent="0.2">
      <c r="A82" s="1" t="s">
        <v>483</v>
      </c>
      <c r="B82" s="1" t="s">
        <v>484</v>
      </c>
      <c r="C82" s="90">
        <v>4004</v>
      </c>
      <c r="D82" s="91" t="s">
        <v>1161</v>
      </c>
      <c r="E82" s="283" t="s">
        <v>1703</v>
      </c>
      <c r="F82" s="267">
        <v>59941.85</v>
      </c>
      <c r="G82" s="267">
        <v>0</v>
      </c>
      <c r="H82" s="267">
        <v>24293.53</v>
      </c>
      <c r="I82" s="283">
        <v>364677.58</v>
      </c>
      <c r="J82" s="283">
        <v>85552.54</v>
      </c>
      <c r="L82" s="271">
        <v>451</v>
      </c>
      <c r="R82" s="283">
        <v>1478004.6</v>
      </c>
      <c r="T82" s="268">
        <v>440028.55</v>
      </c>
      <c r="W82" s="268">
        <v>362590</v>
      </c>
      <c r="Y82" s="269">
        <v>645025</v>
      </c>
      <c r="AB82" s="269">
        <v>145238.67000000001</v>
      </c>
      <c r="AC82" s="269">
        <v>44293.35</v>
      </c>
      <c r="AE82" s="101">
        <f t="shared" si="9"/>
        <v>84235.38</v>
      </c>
      <c r="AF82" s="37">
        <f t="shared" si="10"/>
        <v>451</v>
      </c>
      <c r="AG82" s="26">
        <f t="shared" si="11"/>
        <v>83784.38</v>
      </c>
      <c r="AH82" s="17">
        <f t="shared" si="12"/>
        <v>802618.55</v>
      </c>
      <c r="AI82" s="19">
        <f t="shared" si="13"/>
        <v>834557.02</v>
      </c>
      <c r="AJ82" s="32">
        <f t="shared" si="14"/>
        <v>-31938.469999999972</v>
      </c>
    </row>
    <row r="83" spans="1:36" x14ac:dyDescent="0.2">
      <c r="A83" s="1" t="s">
        <v>483</v>
      </c>
      <c r="B83" s="1" t="s">
        <v>484</v>
      </c>
      <c r="C83" s="90">
        <v>6265</v>
      </c>
      <c r="D83" s="91" t="s">
        <v>1162</v>
      </c>
      <c r="E83" s="283" t="s">
        <v>1704</v>
      </c>
      <c r="F83" s="267">
        <v>277227.2</v>
      </c>
      <c r="G83" s="267">
        <v>0</v>
      </c>
      <c r="H83" s="267">
        <v>60585.87</v>
      </c>
      <c r="I83" s="283">
        <v>189060.34</v>
      </c>
      <c r="J83" s="283">
        <v>55989.82</v>
      </c>
      <c r="R83" s="283">
        <v>1774409.19</v>
      </c>
      <c r="T83" s="268">
        <v>587813.13</v>
      </c>
      <c r="W83" s="268">
        <v>740610</v>
      </c>
      <c r="Y83" s="269">
        <v>1048810</v>
      </c>
      <c r="AB83" s="269">
        <v>161990.54</v>
      </c>
      <c r="AC83" s="269">
        <v>49137.33</v>
      </c>
      <c r="AE83" s="101">
        <f t="shared" si="9"/>
        <v>337813.07</v>
      </c>
      <c r="AF83" s="37">
        <f t="shared" si="10"/>
        <v>0</v>
      </c>
      <c r="AG83" s="26">
        <f t="shared" si="11"/>
        <v>337813.07</v>
      </c>
      <c r="AH83" s="17">
        <f t="shared" si="12"/>
        <v>1328423.1299999999</v>
      </c>
      <c r="AI83" s="19">
        <f t="shared" si="13"/>
        <v>1259937.8700000001</v>
      </c>
      <c r="AJ83" s="32">
        <f t="shared" si="14"/>
        <v>68485.259999999776</v>
      </c>
    </row>
    <row r="84" spans="1:36" x14ac:dyDescent="0.2">
      <c r="A84" s="1" t="s">
        <v>483</v>
      </c>
      <c r="B84" s="1" t="s">
        <v>484</v>
      </c>
      <c r="C84" s="90">
        <v>4051</v>
      </c>
      <c r="D84" s="91" t="s">
        <v>1163</v>
      </c>
      <c r="E84" s="283" t="s">
        <v>1705</v>
      </c>
      <c r="F84" s="267">
        <v>143793.26999999999</v>
      </c>
      <c r="G84" s="267">
        <v>0</v>
      </c>
      <c r="H84" s="267">
        <v>30476.639999999999</v>
      </c>
      <c r="I84" s="283">
        <v>451461.28</v>
      </c>
      <c r="J84" s="283">
        <v>105577.43</v>
      </c>
      <c r="R84" s="283">
        <v>1568940.19</v>
      </c>
      <c r="T84" s="268">
        <v>567015.38</v>
      </c>
      <c r="W84" s="268">
        <v>453630</v>
      </c>
      <c r="Y84" s="269">
        <v>760110</v>
      </c>
      <c r="AB84" s="269">
        <v>168927.14</v>
      </c>
      <c r="AC84" s="269">
        <v>43553.32</v>
      </c>
      <c r="AE84" s="101">
        <f t="shared" si="9"/>
        <v>174269.90999999997</v>
      </c>
      <c r="AF84" s="37">
        <f t="shared" si="10"/>
        <v>0</v>
      </c>
      <c r="AG84" s="26">
        <f t="shared" si="11"/>
        <v>174269.90999999997</v>
      </c>
      <c r="AH84" s="17">
        <f t="shared" si="12"/>
        <v>1020645.38</v>
      </c>
      <c r="AI84" s="19">
        <f t="shared" si="13"/>
        <v>972590.46</v>
      </c>
      <c r="AJ84" s="32">
        <f t="shared" si="14"/>
        <v>48054.920000000042</v>
      </c>
    </row>
    <row r="85" spans="1:36" x14ac:dyDescent="0.2">
      <c r="A85" s="1" t="s">
        <v>483</v>
      </c>
      <c r="B85" s="1" t="s">
        <v>484</v>
      </c>
      <c r="C85" s="90">
        <v>3423</v>
      </c>
      <c r="D85" s="91" t="s">
        <v>1164</v>
      </c>
      <c r="E85" s="283" t="s">
        <v>1706</v>
      </c>
      <c r="F85" s="267">
        <v>160542.66</v>
      </c>
      <c r="G85" s="267">
        <v>0</v>
      </c>
      <c r="H85" s="267">
        <v>13791.1</v>
      </c>
      <c r="I85" s="283">
        <v>481108.89</v>
      </c>
      <c r="J85" s="283">
        <v>34368.129999999997</v>
      </c>
      <c r="R85" s="283">
        <v>1499346.49</v>
      </c>
      <c r="T85" s="268">
        <v>619553.31000000006</v>
      </c>
      <c r="V85" s="268">
        <v>678.28</v>
      </c>
      <c r="W85" s="268">
        <v>366040</v>
      </c>
      <c r="Y85" s="269">
        <v>739350</v>
      </c>
      <c r="AB85" s="269">
        <v>147299.66</v>
      </c>
      <c r="AC85" s="269">
        <v>49614</v>
      </c>
      <c r="AE85" s="101">
        <f t="shared" si="9"/>
        <v>174333.76</v>
      </c>
      <c r="AF85" s="37">
        <f t="shared" si="10"/>
        <v>0</v>
      </c>
      <c r="AG85" s="26">
        <f t="shared" si="11"/>
        <v>174333.76</v>
      </c>
      <c r="AH85" s="17">
        <f t="shared" si="12"/>
        <v>986271.59000000008</v>
      </c>
      <c r="AI85" s="19">
        <f t="shared" si="13"/>
        <v>936263.66</v>
      </c>
      <c r="AJ85" s="32">
        <f t="shared" si="14"/>
        <v>50007.930000000051</v>
      </c>
    </row>
    <row r="86" spans="1:36" x14ac:dyDescent="0.2">
      <c r="A86" s="1" t="s">
        <v>483</v>
      </c>
      <c r="B86" s="1" t="s">
        <v>484</v>
      </c>
      <c r="C86" s="90">
        <v>1355</v>
      </c>
      <c r="D86" s="91" t="s">
        <v>1165</v>
      </c>
      <c r="E86" s="283" t="s">
        <v>1814</v>
      </c>
      <c r="F86" s="267">
        <v>148957.79999999999</v>
      </c>
      <c r="G86" s="267">
        <v>0</v>
      </c>
      <c r="H86" s="267">
        <v>28962.71</v>
      </c>
      <c r="I86" s="283">
        <v>462067.56</v>
      </c>
      <c r="J86" s="283">
        <v>48461.97</v>
      </c>
      <c r="Q86" s="283">
        <v>146.19999999999999</v>
      </c>
      <c r="R86" s="283">
        <v>2293429.0699999998</v>
      </c>
      <c r="T86" s="268">
        <v>265802.27</v>
      </c>
      <c r="W86" s="268">
        <v>299590</v>
      </c>
      <c r="Y86" s="269">
        <v>422390</v>
      </c>
      <c r="AB86" s="269">
        <v>91106.31</v>
      </c>
      <c r="AC86" s="269">
        <v>40494.239999999998</v>
      </c>
      <c r="AE86" s="101">
        <f t="shared" si="9"/>
        <v>177920.50999999998</v>
      </c>
      <c r="AF86" s="37">
        <f t="shared" si="10"/>
        <v>0</v>
      </c>
      <c r="AG86" s="26">
        <f t="shared" si="11"/>
        <v>177920.50999999998</v>
      </c>
      <c r="AH86" s="17">
        <f t="shared" si="12"/>
        <v>565392.27</v>
      </c>
      <c r="AI86" s="19">
        <f t="shared" si="13"/>
        <v>553990.55000000005</v>
      </c>
      <c r="AJ86" s="32">
        <f t="shared" si="14"/>
        <v>11401.719999999972</v>
      </c>
    </row>
    <row r="87" spans="1:36" x14ac:dyDescent="0.2">
      <c r="A87" s="1" t="s">
        <v>487</v>
      </c>
      <c r="B87" s="1" t="s">
        <v>488</v>
      </c>
      <c r="C87" s="90">
        <v>2146</v>
      </c>
      <c r="D87" s="91" t="s">
        <v>1166</v>
      </c>
      <c r="E87" s="283" t="s">
        <v>1707</v>
      </c>
      <c r="F87" s="267">
        <v>551979.52000000002</v>
      </c>
      <c r="G87" s="267">
        <v>0</v>
      </c>
      <c r="H87" s="267">
        <v>30929.65</v>
      </c>
      <c r="I87" s="283">
        <v>802628.64</v>
      </c>
      <c r="J87" s="283">
        <v>51590.54</v>
      </c>
      <c r="M87" s="271">
        <v>98000</v>
      </c>
      <c r="Q87" s="283">
        <v>-282612.59000000003</v>
      </c>
      <c r="R87" s="283">
        <v>1525529.54</v>
      </c>
      <c r="T87" s="268">
        <v>313309.64</v>
      </c>
      <c r="V87" s="268">
        <v>1106.7</v>
      </c>
      <c r="W87" s="268">
        <v>298080</v>
      </c>
      <c r="Y87" s="269">
        <v>381320</v>
      </c>
      <c r="AB87" s="269">
        <v>111869.38</v>
      </c>
      <c r="AC87" s="269">
        <v>18428.560000000001</v>
      </c>
      <c r="AE87" s="101">
        <f t="shared" si="9"/>
        <v>582909.17000000004</v>
      </c>
      <c r="AF87" s="37">
        <f t="shared" si="10"/>
        <v>98000</v>
      </c>
      <c r="AG87" s="26">
        <f t="shared" si="11"/>
        <v>484909.17000000004</v>
      </c>
      <c r="AH87" s="17">
        <f t="shared" si="12"/>
        <v>612496.34000000008</v>
      </c>
      <c r="AI87" s="19">
        <f t="shared" si="13"/>
        <v>511617.94</v>
      </c>
      <c r="AJ87" s="32">
        <f t="shared" si="14"/>
        <v>100878.40000000008</v>
      </c>
    </row>
    <row r="88" spans="1:36" x14ac:dyDescent="0.2">
      <c r="A88" s="1" t="s">
        <v>487</v>
      </c>
      <c r="B88" s="1" t="s">
        <v>488</v>
      </c>
      <c r="C88" s="90">
        <v>1277</v>
      </c>
      <c r="D88" s="91" t="s">
        <v>1167</v>
      </c>
      <c r="E88" s="283" t="s">
        <v>1708</v>
      </c>
      <c r="F88" s="267">
        <v>429465.38</v>
      </c>
      <c r="G88" s="267">
        <v>0</v>
      </c>
      <c r="H88" s="267">
        <v>17785.560000000001</v>
      </c>
      <c r="I88" s="283">
        <v>413030.09</v>
      </c>
      <c r="J88" s="283">
        <v>24368.23</v>
      </c>
      <c r="L88" s="271">
        <v>73000</v>
      </c>
      <c r="M88" s="271">
        <v>37000</v>
      </c>
      <c r="Q88" s="283">
        <v>-775100.94</v>
      </c>
      <c r="R88" s="283">
        <v>1451545.03</v>
      </c>
      <c r="T88" s="268">
        <v>275994.43</v>
      </c>
      <c r="W88" s="268">
        <v>287240</v>
      </c>
      <c r="Y88" s="269">
        <v>374360</v>
      </c>
      <c r="AB88" s="269">
        <v>68019.38</v>
      </c>
      <c r="AC88" s="269">
        <v>17773.88</v>
      </c>
      <c r="AE88" s="101">
        <f t="shared" si="9"/>
        <v>447250.94</v>
      </c>
      <c r="AF88" s="37">
        <f t="shared" si="10"/>
        <v>110000</v>
      </c>
      <c r="AG88" s="26">
        <f t="shared" si="11"/>
        <v>337250.94</v>
      </c>
      <c r="AH88" s="17">
        <f t="shared" si="12"/>
        <v>563234.42999999993</v>
      </c>
      <c r="AI88" s="19">
        <f t="shared" si="13"/>
        <v>460153.26</v>
      </c>
      <c r="AJ88" s="32">
        <f t="shared" si="14"/>
        <v>103081.16999999993</v>
      </c>
    </row>
    <row r="89" spans="1:36" x14ac:dyDescent="0.2">
      <c r="A89" s="1" t="s">
        <v>487</v>
      </c>
      <c r="B89" s="1" t="s">
        <v>488</v>
      </c>
      <c r="C89" s="90">
        <v>2783</v>
      </c>
      <c r="D89" s="91" t="s">
        <v>1168</v>
      </c>
      <c r="E89" s="283" t="s">
        <v>1709</v>
      </c>
      <c r="F89" s="267">
        <v>617099.77</v>
      </c>
      <c r="G89" s="267">
        <v>0</v>
      </c>
      <c r="H89" s="267">
        <v>21942.23</v>
      </c>
      <c r="I89" s="283">
        <v>2273280.7799999998</v>
      </c>
      <c r="J89" s="283">
        <v>-12118.3</v>
      </c>
      <c r="L89" s="271">
        <v>95000</v>
      </c>
      <c r="M89" s="271">
        <v>70000</v>
      </c>
      <c r="Q89" s="283">
        <v>2303650.02</v>
      </c>
      <c r="R89" s="283">
        <v>328050.34000000003</v>
      </c>
      <c r="T89" s="268">
        <v>401630.71999999997</v>
      </c>
      <c r="W89" s="268">
        <v>398440</v>
      </c>
      <c r="Y89" s="269">
        <v>441073</v>
      </c>
      <c r="AB89" s="269">
        <v>193184.52</v>
      </c>
      <c r="AC89" s="269">
        <v>57555.08</v>
      </c>
      <c r="AE89" s="101">
        <f t="shared" si="9"/>
        <v>639042</v>
      </c>
      <c r="AF89" s="37">
        <f t="shared" si="10"/>
        <v>165000</v>
      </c>
      <c r="AG89" s="26">
        <f t="shared" si="11"/>
        <v>474042</v>
      </c>
      <c r="AH89" s="17">
        <f t="shared" si="12"/>
        <v>800070.72</v>
      </c>
      <c r="AI89" s="19">
        <f t="shared" si="13"/>
        <v>691812.6</v>
      </c>
      <c r="AJ89" s="32">
        <f t="shared" si="14"/>
        <v>108258.12</v>
      </c>
    </row>
    <row r="90" spans="1:36" x14ac:dyDescent="0.2">
      <c r="A90" s="1" t="s">
        <v>487</v>
      </c>
      <c r="B90" s="1" t="s">
        <v>488</v>
      </c>
      <c r="C90" s="90">
        <v>1769</v>
      </c>
      <c r="D90" s="91" t="s">
        <v>1169</v>
      </c>
      <c r="E90" s="283" t="s">
        <v>1802</v>
      </c>
      <c r="F90" s="267">
        <v>313717.5</v>
      </c>
      <c r="G90" s="267">
        <v>0</v>
      </c>
      <c r="H90" s="267">
        <v>19207.87</v>
      </c>
      <c r="I90" s="283">
        <v>280852.15000000002</v>
      </c>
      <c r="J90" s="283">
        <v>5494.64</v>
      </c>
      <c r="L90" s="271">
        <v>130000</v>
      </c>
      <c r="M90" s="271">
        <v>66750</v>
      </c>
      <c r="Q90" s="283">
        <v>-1485746.22</v>
      </c>
      <c r="R90" s="283">
        <v>1852229.71</v>
      </c>
      <c r="T90" s="268">
        <v>281163.57</v>
      </c>
      <c r="W90" s="268">
        <v>313260</v>
      </c>
      <c r="Y90" s="269">
        <v>413940</v>
      </c>
      <c r="AB90" s="269">
        <v>90009.78</v>
      </c>
      <c r="AC90" s="269">
        <v>22235.119999999999</v>
      </c>
      <c r="AE90" s="101">
        <f t="shared" si="9"/>
        <v>332925.37</v>
      </c>
      <c r="AF90" s="37">
        <f t="shared" si="10"/>
        <v>196750</v>
      </c>
      <c r="AG90" s="26">
        <f t="shared" si="11"/>
        <v>136175.37</v>
      </c>
      <c r="AH90" s="17">
        <f t="shared" si="12"/>
        <v>594423.57000000007</v>
      </c>
      <c r="AI90" s="19">
        <f t="shared" si="13"/>
        <v>526184.9</v>
      </c>
      <c r="AJ90" s="32">
        <f t="shared" si="14"/>
        <v>68238.670000000042</v>
      </c>
    </row>
    <row r="91" spans="1:36" ht="16.5" customHeight="1" x14ac:dyDescent="0.2">
      <c r="A91" s="1" t="s">
        <v>491</v>
      </c>
      <c r="B91" s="1" t="s">
        <v>492</v>
      </c>
      <c r="C91" s="90">
        <v>5781</v>
      </c>
      <c r="D91" s="91" t="s">
        <v>1170</v>
      </c>
      <c r="E91" s="283" t="s">
        <v>1710</v>
      </c>
      <c r="F91" s="267">
        <v>229729.2</v>
      </c>
      <c r="G91" s="267">
        <v>0</v>
      </c>
      <c r="H91" s="267">
        <v>37547.69</v>
      </c>
      <c r="I91" s="283">
        <v>324117.03000000003</v>
      </c>
      <c r="J91" s="283">
        <v>27</v>
      </c>
      <c r="L91" s="271">
        <v>4650</v>
      </c>
      <c r="N91" s="271">
        <v>32.33</v>
      </c>
      <c r="Q91" s="283">
        <v>-1792704.82</v>
      </c>
      <c r="R91" s="283">
        <v>2452917.63</v>
      </c>
      <c r="T91" s="268">
        <v>693949.24</v>
      </c>
      <c r="V91" s="268">
        <v>10.86</v>
      </c>
      <c r="W91" s="268">
        <v>523760</v>
      </c>
      <c r="X91" s="268">
        <v>6000</v>
      </c>
      <c r="Y91" s="269">
        <v>901080</v>
      </c>
      <c r="AB91" s="269">
        <v>363097.53</v>
      </c>
      <c r="AC91" s="269">
        <v>20416.79</v>
      </c>
      <c r="AE91" s="101">
        <f t="shared" si="9"/>
        <v>267276.89</v>
      </c>
      <c r="AF91" s="37">
        <f t="shared" si="10"/>
        <v>4682.33</v>
      </c>
      <c r="AG91" s="26">
        <f t="shared" si="11"/>
        <v>262594.56</v>
      </c>
      <c r="AH91" s="17">
        <f t="shared" si="12"/>
        <v>1223720.1000000001</v>
      </c>
      <c r="AI91" s="19">
        <f t="shared" si="13"/>
        <v>1284594.32</v>
      </c>
      <c r="AJ91" s="32">
        <f t="shared" si="14"/>
        <v>-60874.219999999972</v>
      </c>
    </row>
    <row r="92" spans="1:36" x14ac:dyDescent="0.2">
      <c r="A92" s="1" t="s">
        <v>491</v>
      </c>
      <c r="B92" s="1" t="s">
        <v>492</v>
      </c>
      <c r="C92" s="90">
        <v>2515</v>
      </c>
      <c r="D92" s="91" t="s">
        <v>1171</v>
      </c>
      <c r="E92" s="283" t="s">
        <v>1711</v>
      </c>
      <c r="F92" s="267">
        <v>118019.74</v>
      </c>
      <c r="G92" s="267">
        <v>0</v>
      </c>
      <c r="H92" s="267">
        <v>34661.449999999997</v>
      </c>
      <c r="I92" s="283">
        <v>-1730.21</v>
      </c>
      <c r="J92" s="283">
        <v>17113.38</v>
      </c>
      <c r="L92" s="271">
        <v>92965.5</v>
      </c>
      <c r="Q92" s="283">
        <v>-1905082.88</v>
      </c>
      <c r="R92" s="283">
        <v>1997915.47</v>
      </c>
      <c r="T92" s="268">
        <v>519826.71</v>
      </c>
      <c r="W92" s="268">
        <v>219400</v>
      </c>
      <c r="X92" s="268">
        <v>6000</v>
      </c>
      <c r="Y92" s="269">
        <v>533400</v>
      </c>
      <c r="AB92" s="269">
        <v>189241.51</v>
      </c>
      <c r="AC92" s="269">
        <v>29286.93</v>
      </c>
      <c r="AE92" s="101">
        <f t="shared" si="9"/>
        <v>152681.19</v>
      </c>
      <c r="AF92" s="37">
        <f t="shared" si="10"/>
        <v>92965.5</v>
      </c>
      <c r="AG92" s="26">
        <f t="shared" si="11"/>
        <v>59715.69</v>
      </c>
      <c r="AH92" s="17">
        <f t="shared" si="12"/>
        <v>745226.71</v>
      </c>
      <c r="AI92" s="19">
        <f t="shared" si="13"/>
        <v>751928.44000000006</v>
      </c>
      <c r="AJ92" s="32">
        <f t="shared" si="14"/>
        <v>-6701.7300000000978</v>
      </c>
    </row>
    <row r="93" spans="1:36" x14ac:dyDescent="0.2">
      <c r="A93" s="1" t="s">
        <v>491</v>
      </c>
      <c r="B93" s="1" t="s">
        <v>492</v>
      </c>
      <c r="C93" s="90">
        <v>3488</v>
      </c>
      <c r="D93" s="91" t="s">
        <v>1172</v>
      </c>
      <c r="E93" s="283" t="s">
        <v>1712</v>
      </c>
      <c r="F93" s="267">
        <v>137103.39000000001</v>
      </c>
      <c r="G93" s="267">
        <v>0</v>
      </c>
      <c r="H93" s="267">
        <v>30832.83</v>
      </c>
      <c r="I93" s="283">
        <v>6625.74</v>
      </c>
      <c r="J93" s="283">
        <v>83368.34</v>
      </c>
      <c r="L93" s="271">
        <v>14662</v>
      </c>
      <c r="N93" s="271">
        <v>340</v>
      </c>
      <c r="Q93" s="283">
        <v>-1858201.53</v>
      </c>
      <c r="R93" s="283">
        <v>2154589.06</v>
      </c>
      <c r="T93" s="268">
        <v>651361.82999999996</v>
      </c>
      <c r="V93" s="268">
        <v>119.53</v>
      </c>
      <c r="W93" s="268">
        <v>315160</v>
      </c>
      <c r="X93" s="268">
        <v>6000</v>
      </c>
      <c r="Y93" s="269">
        <v>664772</v>
      </c>
      <c r="AB93" s="269">
        <v>310195.59000000003</v>
      </c>
      <c r="AC93" s="269">
        <v>46487</v>
      </c>
      <c r="AE93" s="101">
        <f t="shared" si="9"/>
        <v>167936.22000000003</v>
      </c>
      <c r="AF93" s="37">
        <f t="shared" si="10"/>
        <v>15002</v>
      </c>
      <c r="AG93" s="26">
        <f t="shared" si="11"/>
        <v>152934.22000000003</v>
      </c>
      <c r="AH93" s="17">
        <f t="shared" si="12"/>
        <v>972641.36</v>
      </c>
      <c r="AI93" s="19">
        <f t="shared" si="13"/>
        <v>1021454.5900000001</v>
      </c>
      <c r="AJ93" s="32">
        <f t="shared" si="14"/>
        <v>-48813.230000000098</v>
      </c>
    </row>
    <row r="94" spans="1:36" x14ac:dyDescent="0.2">
      <c r="A94" s="1" t="s">
        <v>491</v>
      </c>
      <c r="B94" s="1" t="s">
        <v>492</v>
      </c>
      <c r="C94" s="90">
        <v>5980</v>
      </c>
      <c r="D94" s="91" t="s">
        <v>1173</v>
      </c>
      <c r="E94" s="283" t="s">
        <v>1713</v>
      </c>
      <c r="F94" s="267">
        <v>69814.559999999998</v>
      </c>
      <c r="G94" s="267">
        <v>0</v>
      </c>
      <c r="H94" s="267">
        <v>65704.03</v>
      </c>
      <c r="I94" s="283">
        <v>29321.16</v>
      </c>
      <c r="J94" s="283">
        <v>40</v>
      </c>
      <c r="N94" s="271">
        <v>500</v>
      </c>
      <c r="Q94" s="283">
        <v>-519551.55</v>
      </c>
      <c r="R94" s="283">
        <v>679279.9</v>
      </c>
      <c r="T94" s="268">
        <v>1148919.71</v>
      </c>
      <c r="W94" s="268">
        <v>345000</v>
      </c>
      <c r="X94" s="268">
        <v>12000</v>
      </c>
      <c r="Y94" s="269">
        <v>768560</v>
      </c>
      <c r="AB94" s="269">
        <v>707738.95</v>
      </c>
      <c r="AC94" s="269">
        <v>9773.36</v>
      </c>
      <c r="AE94" s="101">
        <f t="shared" si="9"/>
        <v>135518.59</v>
      </c>
      <c r="AF94" s="37">
        <f t="shared" si="10"/>
        <v>500</v>
      </c>
      <c r="AG94" s="26">
        <f t="shared" si="11"/>
        <v>135018.59</v>
      </c>
      <c r="AH94" s="17">
        <f t="shared" si="12"/>
        <v>1505919.71</v>
      </c>
      <c r="AI94" s="19">
        <f t="shared" si="13"/>
        <v>1486072.31</v>
      </c>
      <c r="AJ94" s="32">
        <f t="shared" si="14"/>
        <v>19847.399999999907</v>
      </c>
    </row>
    <row r="95" spans="1:36" x14ac:dyDescent="0.2">
      <c r="A95" s="1" t="s">
        <v>491</v>
      </c>
      <c r="B95" s="1" t="s">
        <v>492</v>
      </c>
      <c r="C95" s="90">
        <v>4020</v>
      </c>
      <c r="D95" s="91" t="s">
        <v>1174</v>
      </c>
      <c r="E95" s="283" t="s">
        <v>1714</v>
      </c>
      <c r="F95" s="267">
        <v>263238.67</v>
      </c>
      <c r="G95" s="267">
        <v>0</v>
      </c>
      <c r="H95" s="267">
        <v>82822.960000000006</v>
      </c>
      <c r="I95" s="283">
        <v>14315.56</v>
      </c>
      <c r="J95" s="283">
        <v>119713.55</v>
      </c>
      <c r="L95" s="271">
        <v>16162</v>
      </c>
      <c r="Q95" s="283">
        <v>-1919843.04</v>
      </c>
      <c r="R95" s="283">
        <v>2305013.7999999998</v>
      </c>
      <c r="T95" s="268">
        <v>682048.72</v>
      </c>
      <c r="U95" s="268">
        <v>70000</v>
      </c>
      <c r="V95" s="268">
        <v>16.260000000000002</v>
      </c>
      <c r="W95" s="268">
        <v>283440</v>
      </c>
      <c r="X95" s="268">
        <v>8000</v>
      </c>
      <c r="Y95" s="269">
        <v>668000</v>
      </c>
      <c r="AB95" s="269">
        <v>281720.59999999998</v>
      </c>
      <c r="AC95" s="269">
        <v>1942.4</v>
      </c>
      <c r="AE95" s="101">
        <f t="shared" si="9"/>
        <v>346061.63</v>
      </c>
      <c r="AF95" s="37">
        <f t="shared" si="10"/>
        <v>16162</v>
      </c>
      <c r="AG95" s="26">
        <f t="shared" si="11"/>
        <v>329899.63</v>
      </c>
      <c r="AH95" s="17">
        <f t="shared" si="12"/>
        <v>1043504.98</v>
      </c>
      <c r="AI95" s="19">
        <f t="shared" si="13"/>
        <v>951663</v>
      </c>
      <c r="AJ95" s="32">
        <f t="shared" si="14"/>
        <v>91841.979999999981</v>
      </c>
    </row>
    <row r="96" spans="1:36" x14ac:dyDescent="0.2">
      <c r="A96" s="1" t="s">
        <v>491</v>
      </c>
      <c r="B96" s="1" t="s">
        <v>492</v>
      </c>
      <c r="C96" s="90">
        <v>4210</v>
      </c>
      <c r="D96" s="91" t="s">
        <v>1175</v>
      </c>
      <c r="E96" s="283" t="s">
        <v>1715</v>
      </c>
      <c r="F96" s="267">
        <v>291641.87</v>
      </c>
      <c r="G96" s="267">
        <v>20000</v>
      </c>
      <c r="H96" s="267">
        <v>25314.06</v>
      </c>
      <c r="I96" s="283">
        <v>4</v>
      </c>
      <c r="J96" s="283">
        <v>37631.4</v>
      </c>
      <c r="N96" s="271">
        <v>175</v>
      </c>
      <c r="Q96" s="283">
        <v>-10606.83</v>
      </c>
      <c r="R96" s="283">
        <v>266818</v>
      </c>
      <c r="T96" s="268">
        <v>857216.07</v>
      </c>
      <c r="V96" s="268">
        <v>121.38</v>
      </c>
      <c r="W96" s="268">
        <v>239640</v>
      </c>
      <c r="X96" s="268">
        <v>6000</v>
      </c>
      <c r="Y96" s="269">
        <v>684420</v>
      </c>
      <c r="AB96" s="269">
        <v>221846.12</v>
      </c>
      <c r="AC96" s="269">
        <v>67142.17</v>
      </c>
      <c r="AE96" s="101">
        <f t="shared" si="9"/>
        <v>336955.93</v>
      </c>
      <c r="AF96" s="37">
        <f t="shared" si="10"/>
        <v>175</v>
      </c>
      <c r="AG96" s="26">
        <f t="shared" si="11"/>
        <v>336780.93</v>
      </c>
      <c r="AH96" s="17">
        <f t="shared" si="12"/>
        <v>1102977.45</v>
      </c>
      <c r="AI96" s="19">
        <f t="shared" si="13"/>
        <v>973408.29</v>
      </c>
      <c r="AJ96" s="32">
        <f t="shared" si="14"/>
        <v>129569.15999999992</v>
      </c>
    </row>
    <row r="97" spans="1:36" x14ac:dyDescent="0.2">
      <c r="A97" s="1" t="s">
        <v>491</v>
      </c>
      <c r="B97" s="1" t="s">
        <v>492</v>
      </c>
      <c r="C97" s="90">
        <v>3316</v>
      </c>
      <c r="D97" s="91" t="s">
        <v>1176</v>
      </c>
      <c r="E97" s="283" t="s">
        <v>1716</v>
      </c>
      <c r="F97" s="267">
        <v>272626.8</v>
      </c>
      <c r="G97" s="267">
        <v>0</v>
      </c>
      <c r="H97" s="267">
        <v>44949.52</v>
      </c>
      <c r="I97" s="283">
        <v>5</v>
      </c>
      <c r="J97" s="283">
        <v>3351.1</v>
      </c>
      <c r="N97" s="271">
        <v>2028</v>
      </c>
      <c r="Q97" s="283">
        <v>-1622225.54</v>
      </c>
      <c r="R97" s="283">
        <v>1877398.81</v>
      </c>
      <c r="T97" s="268">
        <v>511120.08</v>
      </c>
      <c r="U97" s="268">
        <v>90000</v>
      </c>
      <c r="V97" s="268">
        <v>44.72</v>
      </c>
      <c r="W97" s="268">
        <v>403930</v>
      </c>
      <c r="X97" s="268">
        <v>12000</v>
      </c>
      <c r="Y97" s="269">
        <v>717802</v>
      </c>
      <c r="AB97" s="269">
        <v>232803.57</v>
      </c>
      <c r="AC97" s="269">
        <v>1658.08</v>
      </c>
      <c r="AE97" s="101">
        <f t="shared" si="9"/>
        <v>317576.32000000001</v>
      </c>
      <c r="AF97" s="37">
        <f t="shared" si="10"/>
        <v>2028</v>
      </c>
      <c r="AG97" s="26">
        <f t="shared" si="11"/>
        <v>315548.32</v>
      </c>
      <c r="AH97" s="17">
        <f t="shared" si="12"/>
        <v>1017094.8</v>
      </c>
      <c r="AI97" s="19">
        <f t="shared" si="13"/>
        <v>952263.65</v>
      </c>
      <c r="AJ97" s="32">
        <f t="shared" si="14"/>
        <v>64831.150000000023</v>
      </c>
    </row>
    <row r="98" spans="1:36" x14ac:dyDescent="0.2">
      <c r="A98" s="1" t="s">
        <v>491</v>
      </c>
      <c r="B98" s="1" t="s">
        <v>492</v>
      </c>
      <c r="C98" s="90">
        <v>6867</v>
      </c>
      <c r="D98" s="91" t="s">
        <v>1177</v>
      </c>
      <c r="E98" s="283" t="s">
        <v>1717</v>
      </c>
      <c r="F98" s="267">
        <v>267557.21000000002</v>
      </c>
      <c r="G98" s="267">
        <v>0</v>
      </c>
      <c r="H98" s="267">
        <v>116182.88</v>
      </c>
      <c r="I98" s="283">
        <v>496883.62</v>
      </c>
      <c r="J98" s="283">
        <v>39859.370000000003</v>
      </c>
      <c r="L98" s="271">
        <v>2400</v>
      </c>
      <c r="N98" s="271">
        <v>655.75</v>
      </c>
      <c r="Q98" s="283">
        <v>-30744.37</v>
      </c>
      <c r="R98" s="283">
        <v>804941.61</v>
      </c>
      <c r="T98" s="268">
        <v>851485.99</v>
      </c>
      <c r="V98" s="268">
        <v>124.2</v>
      </c>
      <c r="W98" s="268">
        <v>197720</v>
      </c>
      <c r="X98" s="268">
        <v>4000</v>
      </c>
      <c r="Y98" s="269">
        <v>560812</v>
      </c>
      <c r="AA98" s="269">
        <v>5869.6</v>
      </c>
      <c r="AB98" s="269">
        <v>306285.7</v>
      </c>
      <c r="AC98" s="269">
        <v>34532.800000000003</v>
      </c>
      <c r="AE98" s="101">
        <f t="shared" si="9"/>
        <v>383740.09</v>
      </c>
      <c r="AF98" s="37">
        <f t="shared" si="10"/>
        <v>3055.75</v>
      </c>
      <c r="AG98" s="26">
        <f t="shared" si="11"/>
        <v>380684.34</v>
      </c>
      <c r="AH98" s="17">
        <f t="shared" si="12"/>
        <v>1053330.19</v>
      </c>
      <c r="AI98" s="19">
        <f t="shared" si="13"/>
        <v>907500.10000000009</v>
      </c>
      <c r="AJ98" s="32">
        <f t="shared" si="14"/>
        <v>145830.08999999985</v>
      </c>
    </row>
    <row r="99" spans="1:36" x14ac:dyDescent="0.2">
      <c r="A99" s="1" t="s">
        <v>491</v>
      </c>
      <c r="B99" s="1" t="s">
        <v>492</v>
      </c>
      <c r="C99" s="90">
        <v>3657</v>
      </c>
      <c r="D99" s="91" t="s">
        <v>1178</v>
      </c>
      <c r="E99" s="283" t="s">
        <v>1718</v>
      </c>
      <c r="F99" s="267">
        <v>217439.62</v>
      </c>
      <c r="G99" s="267">
        <v>0</v>
      </c>
      <c r="H99" s="267">
        <v>42038.98</v>
      </c>
      <c r="I99" s="283">
        <v>3</v>
      </c>
      <c r="J99" s="283">
        <v>4666.55</v>
      </c>
      <c r="Q99" s="283">
        <v>-2248501.4500000002</v>
      </c>
      <c r="R99" s="283">
        <v>2543552.06</v>
      </c>
      <c r="T99" s="268">
        <v>515108.32</v>
      </c>
      <c r="W99" s="268">
        <v>236040</v>
      </c>
      <c r="Y99" s="269">
        <v>498240</v>
      </c>
      <c r="AB99" s="269">
        <v>242079.34</v>
      </c>
      <c r="AC99" s="269">
        <v>32367.439999999999</v>
      </c>
      <c r="AE99" s="101">
        <f t="shared" si="9"/>
        <v>259478.6</v>
      </c>
      <c r="AF99" s="37">
        <f t="shared" si="10"/>
        <v>0</v>
      </c>
      <c r="AG99" s="26">
        <f t="shared" si="11"/>
        <v>259478.6</v>
      </c>
      <c r="AH99" s="17">
        <f t="shared" si="12"/>
        <v>751148.32000000007</v>
      </c>
      <c r="AI99" s="19">
        <f t="shared" si="13"/>
        <v>772686.77999999991</v>
      </c>
      <c r="AJ99" s="32">
        <f t="shared" si="14"/>
        <v>-21538.459999999846</v>
      </c>
    </row>
    <row r="100" spans="1:36" x14ac:dyDescent="0.2">
      <c r="A100" s="1" t="s">
        <v>491</v>
      </c>
      <c r="B100" s="1" t="s">
        <v>492</v>
      </c>
      <c r="C100" s="90">
        <v>6817</v>
      </c>
      <c r="D100" s="91" t="s">
        <v>1179</v>
      </c>
      <c r="E100" s="283" t="s">
        <v>1719</v>
      </c>
      <c r="F100" s="267">
        <v>85038.31</v>
      </c>
      <c r="G100" s="267">
        <v>0</v>
      </c>
      <c r="H100" s="267">
        <v>24077.98</v>
      </c>
      <c r="I100" s="283">
        <v>177839</v>
      </c>
      <c r="J100" s="283">
        <v>6030</v>
      </c>
      <c r="L100" s="271">
        <v>4500</v>
      </c>
      <c r="N100" s="271">
        <v>103</v>
      </c>
      <c r="Q100" s="283">
        <v>-1348324.36</v>
      </c>
      <c r="R100" s="283">
        <v>1708771</v>
      </c>
      <c r="T100" s="268">
        <v>642595.59</v>
      </c>
      <c r="U100" s="268">
        <v>25000</v>
      </c>
      <c r="V100" s="268">
        <v>1.52</v>
      </c>
      <c r="W100" s="268">
        <v>474920</v>
      </c>
      <c r="X100" s="268">
        <v>6000</v>
      </c>
      <c r="Y100" s="269">
        <v>870030</v>
      </c>
      <c r="AB100" s="269">
        <v>313456.78000000003</v>
      </c>
      <c r="AC100" s="269">
        <v>24026.68</v>
      </c>
      <c r="AE100" s="101">
        <f t="shared" ref="AE100:AE131" si="15">SUM(F100:H100)</f>
        <v>109116.29</v>
      </c>
      <c r="AF100" s="37">
        <f t="shared" ref="AF100:AF131" si="16">SUM(K100:N100)</f>
        <v>4603</v>
      </c>
      <c r="AG100" s="26">
        <f t="shared" si="11"/>
        <v>104513.29</v>
      </c>
      <c r="AH100" s="17">
        <f t="shared" si="12"/>
        <v>1148517.1099999999</v>
      </c>
      <c r="AI100" s="19">
        <f t="shared" si="13"/>
        <v>1207513.46</v>
      </c>
      <c r="AJ100" s="32">
        <f t="shared" si="14"/>
        <v>-58996.350000000093</v>
      </c>
    </row>
    <row r="101" spans="1:36" x14ac:dyDescent="0.2">
      <c r="A101" s="1" t="s">
        <v>491</v>
      </c>
      <c r="B101" s="1" t="s">
        <v>492</v>
      </c>
      <c r="C101" s="90">
        <v>5077</v>
      </c>
      <c r="D101" s="91" t="s">
        <v>1180</v>
      </c>
      <c r="E101" s="283" t="s">
        <v>1720</v>
      </c>
      <c r="F101" s="267">
        <v>75685.61</v>
      </c>
      <c r="G101" s="267">
        <v>0</v>
      </c>
      <c r="H101" s="267">
        <v>38643.379999999997</v>
      </c>
      <c r="I101" s="283">
        <v>164820.76</v>
      </c>
      <c r="J101" s="283">
        <v>-14122.56</v>
      </c>
      <c r="L101" s="271">
        <v>8962.5</v>
      </c>
      <c r="N101" s="271">
        <v>1923</v>
      </c>
      <c r="Q101" s="283">
        <v>-1929394.1</v>
      </c>
      <c r="R101" s="283">
        <v>2266060.31</v>
      </c>
      <c r="T101" s="268">
        <v>674877.77</v>
      </c>
      <c r="V101" s="268">
        <v>20.85</v>
      </c>
      <c r="W101" s="268">
        <v>496440</v>
      </c>
      <c r="X101" s="268">
        <v>12000</v>
      </c>
      <c r="Y101" s="269">
        <v>899160</v>
      </c>
      <c r="AA101" s="269">
        <v>4140</v>
      </c>
      <c r="AB101" s="269">
        <v>271125.24</v>
      </c>
      <c r="AC101" s="269">
        <v>74445.899999999994</v>
      </c>
      <c r="AE101" s="101">
        <f t="shared" si="15"/>
        <v>114328.98999999999</v>
      </c>
      <c r="AF101" s="37">
        <f t="shared" si="16"/>
        <v>10885.5</v>
      </c>
      <c r="AG101" s="26">
        <f t="shared" si="11"/>
        <v>103443.48999999999</v>
      </c>
      <c r="AH101" s="17">
        <f t="shared" si="12"/>
        <v>1183338.6200000001</v>
      </c>
      <c r="AI101" s="19">
        <f t="shared" si="13"/>
        <v>1248871.1399999999</v>
      </c>
      <c r="AJ101" s="32">
        <f t="shared" si="14"/>
        <v>-65532.519999999786</v>
      </c>
    </row>
    <row r="102" spans="1:36" x14ac:dyDescent="0.2">
      <c r="A102" s="1" t="s">
        <v>491</v>
      </c>
      <c r="B102" s="1" t="s">
        <v>492</v>
      </c>
      <c r="C102" s="90">
        <v>3046</v>
      </c>
      <c r="D102" s="91" t="s">
        <v>1181</v>
      </c>
      <c r="E102" s="283" t="s">
        <v>1721</v>
      </c>
      <c r="F102" s="267">
        <v>224062.97</v>
      </c>
      <c r="G102" s="267">
        <v>0</v>
      </c>
      <c r="H102" s="267">
        <v>11788.9</v>
      </c>
      <c r="I102" s="283">
        <v>10181.17</v>
      </c>
      <c r="J102" s="283">
        <v>255.69</v>
      </c>
      <c r="Q102" s="283">
        <v>-123788</v>
      </c>
      <c r="R102" s="283">
        <v>803987.63</v>
      </c>
      <c r="T102" s="268">
        <v>590519.01</v>
      </c>
      <c r="W102" s="268">
        <v>441920</v>
      </c>
      <c r="X102" s="268">
        <v>6000</v>
      </c>
      <c r="Y102" s="269">
        <v>694880</v>
      </c>
      <c r="AA102" s="269">
        <v>6200</v>
      </c>
      <c r="AB102" s="269">
        <v>196550.19</v>
      </c>
      <c r="AC102" s="269">
        <v>11320.78</v>
      </c>
      <c r="AE102" s="101">
        <f t="shared" si="15"/>
        <v>235851.87</v>
      </c>
      <c r="AF102" s="37">
        <f t="shared" si="16"/>
        <v>0</v>
      </c>
      <c r="AG102" s="26">
        <f t="shared" si="11"/>
        <v>235851.87</v>
      </c>
      <c r="AH102" s="17">
        <f t="shared" si="12"/>
        <v>1038439.01</v>
      </c>
      <c r="AI102" s="19">
        <f t="shared" si="13"/>
        <v>908950.97</v>
      </c>
      <c r="AJ102" s="32">
        <f t="shared" si="14"/>
        <v>129488.04000000004</v>
      </c>
    </row>
    <row r="103" spans="1:36" x14ac:dyDescent="0.2">
      <c r="A103" s="1" t="s">
        <v>491</v>
      </c>
      <c r="B103" s="1" t="s">
        <v>492</v>
      </c>
      <c r="C103" s="90">
        <v>3486</v>
      </c>
      <c r="D103" s="91" t="s">
        <v>1182</v>
      </c>
      <c r="E103" s="283" t="s">
        <v>1722</v>
      </c>
      <c r="F103" s="267">
        <v>166295.44</v>
      </c>
      <c r="G103" s="267">
        <v>0</v>
      </c>
      <c r="H103" s="267">
        <v>75235.33</v>
      </c>
      <c r="I103" s="283">
        <v>958963.6</v>
      </c>
      <c r="J103" s="283">
        <v>38</v>
      </c>
      <c r="Q103" s="283">
        <v>-1427391.84</v>
      </c>
      <c r="R103" s="283">
        <v>2982456.62</v>
      </c>
      <c r="T103" s="268">
        <v>433572.24</v>
      </c>
      <c r="V103" s="268">
        <v>53084.5</v>
      </c>
      <c r="W103" s="268">
        <v>251280</v>
      </c>
      <c r="Y103" s="269">
        <v>490000</v>
      </c>
      <c r="AA103" s="269">
        <v>13300</v>
      </c>
      <c r="AB103" s="269">
        <v>140724.82999999999</v>
      </c>
      <c r="AC103" s="269">
        <v>439373.32</v>
      </c>
      <c r="AE103" s="101">
        <f t="shared" si="15"/>
        <v>241530.77000000002</v>
      </c>
      <c r="AF103" s="37">
        <f t="shared" si="16"/>
        <v>0</v>
      </c>
      <c r="AG103" s="26">
        <f t="shared" si="11"/>
        <v>241530.77000000002</v>
      </c>
      <c r="AH103" s="17">
        <f t="shared" si="12"/>
        <v>737936.74</v>
      </c>
      <c r="AI103" s="19">
        <f t="shared" si="13"/>
        <v>1083398.1499999999</v>
      </c>
      <c r="AJ103" s="32">
        <f t="shared" si="14"/>
        <v>-345461.40999999992</v>
      </c>
    </row>
    <row r="104" spans="1:36" x14ac:dyDescent="0.2">
      <c r="A104" s="1" t="s">
        <v>491</v>
      </c>
      <c r="B104" s="1" t="s">
        <v>492</v>
      </c>
      <c r="C104" s="90">
        <v>4158</v>
      </c>
      <c r="D104" s="91" t="s">
        <v>1183</v>
      </c>
      <c r="E104" s="283" t="s">
        <v>1723</v>
      </c>
      <c r="F104" s="267">
        <v>144480.14000000001</v>
      </c>
      <c r="G104" s="267">
        <v>0</v>
      </c>
      <c r="H104" s="267">
        <v>48908.62</v>
      </c>
      <c r="I104" s="283">
        <v>5</v>
      </c>
      <c r="J104" s="283">
        <v>141631.67999999999</v>
      </c>
      <c r="L104" s="271">
        <v>2775</v>
      </c>
      <c r="N104" s="271">
        <v>141.16999999999999</v>
      </c>
      <c r="Q104" s="283">
        <v>-1759947.35</v>
      </c>
      <c r="R104" s="283">
        <v>2096504</v>
      </c>
      <c r="T104" s="268">
        <v>574283.49</v>
      </c>
      <c r="W104" s="268">
        <v>405640</v>
      </c>
      <c r="X104" s="268">
        <v>12000</v>
      </c>
      <c r="Y104" s="269">
        <v>758160</v>
      </c>
      <c r="AB104" s="269">
        <v>215820.55</v>
      </c>
      <c r="AC104" s="269">
        <v>11145.32</v>
      </c>
      <c r="AE104" s="101">
        <f t="shared" si="15"/>
        <v>193388.76</v>
      </c>
      <c r="AF104" s="37">
        <f t="shared" si="16"/>
        <v>2916.17</v>
      </c>
      <c r="AG104" s="26">
        <f t="shared" si="11"/>
        <v>190472.59</v>
      </c>
      <c r="AH104" s="17">
        <f t="shared" si="12"/>
        <v>991923.49</v>
      </c>
      <c r="AI104" s="19">
        <f t="shared" si="13"/>
        <v>985125.87</v>
      </c>
      <c r="AJ104" s="32">
        <f t="shared" si="14"/>
        <v>6797.6199999999953</v>
      </c>
    </row>
    <row r="105" spans="1:36" x14ac:dyDescent="0.2">
      <c r="A105" s="1" t="s">
        <v>491</v>
      </c>
      <c r="B105" s="1" t="s">
        <v>492</v>
      </c>
      <c r="C105" s="90">
        <v>4935</v>
      </c>
      <c r="D105" s="91" t="s">
        <v>1184</v>
      </c>
      <c r="E105" s="283" t="s">
        <v>1724</v>
      </c>
      <c r="F105" s="267">
        <v>209414.53</v>
      </c>
      <c r="G105" s="267">
        <v>12000</v>
      </c>
      <c r="H105" s="267">
        <v>6196.88</v>
      </c>
      <c r="I105" s="283">
        <v>424702.79</v>
      </c>
      <c r="J105" s="283">
        <v>83333.440000000002</v>
      </c>
      <c r="N105" s="271">
        <v>101948.22</v>
      </c>
      <c r="Q105" s="283">
        <v>-3573281.19</v>
      </c>
      <c r="R105" s="283">
        <v>4349913</v>
      </c>
      <c r="T105" s="268">
        <v>899833.26</v>
      </c>
      <c r="V105" s="268">
        <v>367.29</v>
      </c>
      <c r="W105" s="268">
        <v>178920</v>
      </c>
      <c r="X105" s="268">
        <v>4500</v>
      </c>
      <c r="Y105" s="269">
        <v>696468</v>
      </c>
      <c r="AB105" s="269">
        <v>483768.18</v>
      </c>
      <c r="AC105" s="269">
        <v>46316.76</v>
      </c>
      <c r="AE105" s="101">
        <f t="shared" si="15"/>
        <v>227611.41</v>
      </c>
      <c r="AF105" s="37">
        <f t="shared" si="16"/>
        <v>101948.22</v>
      </c>
      <c r="AG105" s="26">
        <f t="shared" si="11"/>
        <v>125663.19</v>
      </c>
      <c r="AH105" s="17">
        <f t="shared" si="12"/>
        <v>1083620.55</v>
      </c>
      <c r="AI105" s="19">
        <f t="shared" si="13"/>
        <v>1226552.94</v>
      </c>
      <c r="AJ105" s="32">
        <f t="shared" si="14"/>
        <v>-142932.3899999999</v>
      </c>
    </row>
    <row r="106" spans="1:36" x14ac:dyDescent="0.2">
      <c r="A106" s="1" t="s">
        <v>491</v>
      </c>
      <c r="B106" s="1" t="s">
        <v>492</v>
      </c>
      <c r="C106" s="90">
        <v>4567</v>
      </c>
      <c r="D106" s="91" t="s">
        <v>1185</v>
      </c>
      <c r="E106" s="283" t="s">
        <v>1725</v>
      </c>
      <c r="F106" s="267">
        <v>422779.94</v>
      </c>
      <c r="G106" s="267">
        <v>0</v>
      </c>
      <c r="H106" s="267">
        <v>27010.59</v>
      </c>
      <c r="I106" s="283">
        <v>1237752.26</v>
      </c>
      <c r="J106" s="283">
        <v>1354.83</v>
      </c>
      <c r="L106" s="271">
        <v>6675</v>
      </c>
      <c r="N106" s="271">
        <v>182</v>
      </c>
      <c r="Q106" s="283">
        <v>-714922.02</v>
      </c>
      <c r="R106" s="283">
        <v>2447083.0099999998</v>
      </c>
      <c r="T106" s="268">
        <v>2902879.81</v>
      </c>
      <c r="V106" s="268">
        <v>2.5499999999999998</v>
      </c>
      <c r="W106" s="268">
        <v>186600</v>
      </c>
      <c r="X106" s="268">
        <v>6000</v>
      </c>
      <c r="Y106" s="269">
        <v>499397</v>
      </c>
      <c r="AB106" s="269">
        <v>2636862.84</v>
      </c>
      <c r="AC106" s="269">
        <v>7682.89</v>
      </c>
      <c r="AE106" s="101">
        <f t="shared" si="15"/>
        <v>449790.53</v>
      </c>
      <c r="AF106" s="37">
        <f t="shared" si="16"/>
        <v>6857</v>
      </c>
      <c r="AG106" s="26">
        <f t="shared" si="11"/>
        <v>442933.53</v>
      </c>
      <c r="AH106" s="17">
        <f t="shared" si="12"/>
        <v>3095482.36</v>
      </c>
      <c r="AI106" s="19">
        <f t="shared" si="13"/>
        <v>3143942.73</v>
      </c>
      <c r="AJ106" s="32">
        <f t="shared" si="14"/>
        <v>-48460.370000000112</v>
      </c>
    </row>
    <row r="107" spans="1:36" x14ac:dyDescent="0.2">
      <c r="A107" s="1" t="s">
        <v>491</v>
      </c>
      <c r="B107" s="1" t="s">
        <v>492</v>
      </c>
      <c r="C107" s="90">
        <v>2903</v>
      </c>
      <c r="D107" s="91" t="s">
        <v>1186</v>
      </c>
      <c r="E107" s="283" t="s">
        <v>1808</v>
      </c>
      <c r="F107" s="267">
        <v>349375.56</v>
      </c>
      <c r="G107" s="267">
        <v>0</v>
      </c>
      <c r="H107" s="267">
        <v>38029.040000000001</v>
      </c>
      <c r="I107" s="283">
        <v>220209.28</v>
      </c>
      <c r="J107" s="283">
        <v>-4018</v>
      </c>
      <c r="N107" s="271">
        <v>323.2</v>
      </c>
      <c r="Q107" s="283">
        <v>-1837460.59</v>
      </c>
      <c r="R107" s="283">
        <v>2389700.83</v>
      </c>
      <c r="T107" s="268">
        <v>597863.78</v>
      </c>
      <c r="V107" s="268">
        <v>121.23</v>
      </c>
      <c r="W107" s="268">
        <v>403360</v>
      </c>
      <c r="X107" s="268">
        <v>12000</v>
      </c>
      <c r="Y107" s="269">
        <v>726760</v>
      </c>
      <c r="AB107" s="269">
        <v>177870.93</v>
      </c>
      <c r="AC107" s="269">
        <v>47753.64</v>
      </c>
      <c r="AE107" s="101">
        <f t="shared" si="15"/>
        <v>387404.6</v>
      </c>
      <c r="AF107" s="37">
        <f t="shared" si="16"/>
        <v>323.2</v>
      </c>
      <c r="AG107" s="26">
        <f t="shared" si="11"/>
        <v>387081.39999999997</v>
      </c>
      <c r="AH107" s="17">
        <f t="shared" si="12"/>
        <v>1013345.01</v>
      </c>
      <c r="AI107" s="19">
        <f t="shared" si="13"/>
        <v>952384.57</v>
      </c>
      <c r="AJ107" s="32">
        <f t="shared" si="14"/>
        <v>60960.440000000061</v>
      </c>
    </row>
    <row r="108" spans="1:36" x14ac:dyDescent="0.2">
      <c r="A108" s="1" t="s">
        <v>491</v>
      </c>
      <c r="B108" s="1" t="s">
        <v>492</v>
      </c>
      <c r="C108" s="90">
        <v>3112</v>
      </c>
      <c r="D108" s="91" t="s">
        <v>1187</v>
      </c>
      <c r="E108" s="283" t="s">
        <v>1809</v>
      </c>
      <c r="F108" s="267">
        <v>166395.87</v>
      </c>
      <c r="G108" s="267">
        <v>0</v>
      </c>
      <c r="H108" s="267">
        <v>76613.039999999994</v>
      </c>
      <c r="I108" s="283">
        <v>219789.5</v>
      </c>
      <c r="J108" s="283">
        <v>1025</v>
      </c>
      <c r="Q108" s="283">
        <v>-4892075.5999999996</v>
      </c>
      <c r="R108" s="283">
        <v>5385590.1100000003</v>
      </c>
      <c r="T108" s="268">
        <v>475818.18</v>
      </c>
      <c r="W108" s="268">
        <v>93600</v>
      </c>
      <c r="Y108" s="269">
        <v>316760</v>
      </c>
      <c r="AB108" s="269">
        <v>237157.28</v>
      </c>
      <c r="AC108" s="269">
        <v>37923</v>
      </c>
      <c r="AE108" s="101">
        <f t="shared" si="15"/>
        <v>243008.90999999997</v>
      </c>
      <c r="AF108" s="37">
        <f t="shared" si="16"/>
        <v>0</v>
      </c>
      <c r="AG108" s="26">
        <f t="shared" si="11"/>
        <v>243008.90999999997</v>
      </c>
      <c r="AH108" s="17">
        <f t="shared" si="12"/>
        <v>569418.17999999993</v>
      </c>
      <c r="AI108" s="19">
        <f t="shared" si="13"/>
        <v>591840.28</v>
      </c>
      <c r="AJ108" s="32">
        <f t="shared" si="14"/>
        <v>-22422.100000000093</v>
      </c>
    </row>
    <row r="109" spans="1:36" x14ac:dyDescent="0.2">
      <c r="A109" s="1" t="s">
        <v>495</v>
      </c>
      <c r="B109" s="1" t="s">
        <v>496</v>
      </c>
      <c r="C109" s="90">
        <v>2783</v>
      </c>
      <c r="D109" s="91" t="s">
        <v>1188</v>
      </c>
      <c r="E109" s="283" t="s">
        <v>1726</v>
      </c>
      <c r="F109" s="267">
        <v>401335.51</v>
      </c>
      <c r="G109" s="267">
        <v>0</v>
      </c>
      <c r="H109" s="267">
        <v>33984.75</v>
      </c>
      <c r="I109" s="283">
        <v>232613.83</v>
      </c>
      <c r="J109" s="283">
        <v>98140.73</v>
      </c>
      <c r="Q109" s="283">
        <v>-1086766.99</v>
      </c>
      <c r="R109" s="283">
        <v>1851650.31</v>
      </c>
      <c r="T109" s="268">
        <v>537687.59</v>
      </c>
      <c r="W109" s="268">
        <v>394160</v>
      </c>
      <c r="X109" s="268">
        <v>8400</v>
      </c>
      <c r="Y109" s="269">
        <v>596352</v>
      </c>
      <c r="AB109" s="269">
        <v>156729.01999999999</v>
      </c>
      <c r="AC109" s="269">
        <v>54922.44</v>
      </c>
      <c r="AE109" s="101">
        <f t="shared" si="15"/>
        <v>435320.26</v>
      </c>
      <c r="AF109" s="37">
        <f t="shared" si="16"/>
        <v>0</v>
      </c>
      <c r="AG109" s="26">
        <f t="shared" si="11"/>
        <v>435320.26</v>
      </c>
      <c r="AH109" s="17">
        <f t="shared" si="12"/>
        <v>940247.59</v>
      </c>
      <c r="AI109" s="19">
        <f t="shared" si="13"/>
        <v>808003.46</v>
      </c>
      <c r="AJ109" s="32">
        <f t="shared" si="14"/>
        <v>132244.13</v>
      </c>
    </row>
    <row r="110" spans="1:36" x14ac:dyDescent="0.2">
      <c r="A110" s="1" t="s">
        <v>495</v>
      </c>
      <c r="B110" s="1" t="s">
        <v>496</v>
      </c>
      <c r="C110" s="90">
        <v>3884</v>
      </c>
      <c r="D110" s="91" t="s">
        <v>1189</v>
      </c>
      <c r="E110" s="283" t="s">
        <v>1727</v>
      </c>
      <c r="F110" s="267">
        <v>538241.93000000005</v>
      </c>
      <c r="G110" s="267">
        <v>0</v>
      </c>
      <c r="H110" s="267">
        <v>40089.19</v>
      </c>
      <c r="I110" s="283">
        <v>594692.46</v>
      </c>
      <c r="J110" s="283">
        <v>118138.74</v>
      </c>
      <c r="Q110" s="283">
        <v>-248313.11</v>
      </c>
      <c r="R110" s="283">
        <v>1448584.45</v>
      </c>
      <c r="T110" s="268">
        <v>676141.53</v>
      </c>
      <c r="W110" s="268">
        <v>458040</v>
      </c>
      <c r="X110" s="268">
        <v>12000</v>
      </c>
      <c r="Y110" s="269">
        <v>680437.57</v>
      </c>
      <c r="AB110" s="269">
        <v>180051.22</v>
      </c>
      <c r="AC110" s="269">
        <v>77920.240000000005</v>
      </c>
      <c r="AE110" s="101">
        <f t="shared" si="15"/>
        <v>578331.12000000011</v>
      </c>
      <c r="AF110" s="37">
        <f t="shared" si="16"/>
        <v>0</v>
      </c>
      <c r="AG110" s="26">
        <f t="shared" si="11"/>
        <v>578331.12000000011</v>
      </c>
      <c r="AH110" s="17">
        <f t="shared" si="12"/>
        <v>1146181.53</v>
      </c>
      <c r="AI110" s="19">
        <f t="shared" si="13"/>
        <v>938409.02999999991</v>
      </c>
      <c r="AJ110" s="32">
        <f t="shared" si="14"/>
        <v>207772.50000000012</v>
      </c>
    </row>
    <row r="111" spans="1:36" x14ac:dyDescent="0.2">
      <c r="A111" s="1" t="s">
        <v>495</v>
      </c>
      <c r="B111" s="1" t="s">
        <v>496</v>
      </c>
      <c r="C111" s="90">
        <v>4358</v>
      </c>
      <c r="D111" s="91" t="s">
        <v>1190</v>
      </c>
      <c r="E111" s="283" t="s">
        <v>1728</v>
      </c>
      <c r="F111" s="267">
        <v>510125.89</v>
      </c>
      <c r="H111" s="267">
        <v>58522.05</v>
      </c>
      <c r="I111" s="283">
        <v>280440.78000000003</v>
      </c>
      <c r="J111" s="283">
        <v>52681.55</v>
      </c>
      <c r="N111" s="271">
        <v>0</v>
      </c>
      <c r="Q111" s="283">
        <v>-1759237.14</v>
      </c>
      <c r="R111" s="283">
        <v>2294612.94</v>
      </c>
      <c r="T111" s="268">
        <v>802648.09</v>
      </c>
      <c r="V111" s="268">
        <v>112.51</v>
      </c>
      <c r="W111" s="268">
        <v>605280</v>
      </c>
      <c r="X111" s="268">
        <v>6000</v>
      </c>
      <c r="Y111" s="269">
        <v>863336</v>
      </c>
      <c r="AB111" s="269">
        <v>203946.95</v>
      </c>
      <c r="AC111" s="269">
        <v>49992.77</v>
      </c>
      <c r="AE111" s="101">
        <f t="shared" si="15"/>
        <v>568647.94000000006</v>
      </c>
      <c r="AF111" s="37">
        <f t="shared" si="16"/>
        <v>0</v>
      </c>
      <c r="AG111" s="26">
        <f t="shared" si="11"/>
        <v>568647.94000000006</v>
      </c>
      <c r="AH111" s="17">
        <f t="shared" si="12"/>
        <v>1414040.6</v>
      </c>
      <c r="AI111" s="19">
        <f t="shared" si="13"/>
        <v>1117275.72</v>
      </c>
      <c r="AJ111" s="32">
        <f t="shared" si="14"/>
        <v>296764.88000000012</v>
      </c>
    </row>
    <row r="112" spans="1:36" x14ac:dyDescent="0.2">
      <c r="A112" s="1" t="s">
        <v>495</v>
      </c>
      <c r="B112" s="1" t="s">
        <v>496</v>
      </c>
      <c r="C112" s="90">
        <v>1985</v>
      </c>
      <c r="D112" s="91" t="s">
        <v>1191</v>
      </c>
      <c r="E112" s="283" t="s">
        <v>1729</v>
      </c>
      <c r="F112" s="267">
        <v>37038.410000000003</v>
      </c>
      <c r="G112" s="267">
        <v>0</v>
      </c>
      <c r="H112" s="267">
        <v>32546.27</v>
      </c>
      <c r="I112" s="283">
        <v>150929.23000000001</v>
      </c>
      <c r="J112" s="283">
        <v>76619.240000000005</v>
      </c>
      <c r="N112" s="271">
        <v>0</v>
      </c>
      <c r="Q112" s="283">
        <v>-1100226.8500000001</v>
      </c>
      <c r="R112" s="283">
        <v>1767292.42</v>
      </c>
      <c r="T112" s="268">
        <v>313859</v>
      </c>
      <c r="W112" s="268">
        <v>497560</v>
      </c>
      <c r="X112" s="268">
        <v>8000</v>
      </c>
      <c r="Y112" s="269">
        <v>662240</v>
      </c>
      <c r="AB112" s="269">
        <v>135005.76999999999</v>
      </c>
      <c r="AC112" s="269">
        <v>43330.45</v>
      </c>
      <c r="AE112" s="101">
        <f t="shared" si="15"/>
        <v>69584.680000000008</v>
      </c>
      <c r="AF112" s="37">
        <f t="shared" si="16"/>
        <v>0</v>
      </c>
      <c r="AG112" s="26">
        <f t="shared" si="11"/>
        <v>69584.680000000008</v>
      </c>
      <c r="AH112" s="17">
        <f t="shared" si="12"/>
        <v>819419</v>
      </c>
      <c r="AI112" s="19">
        <f t="shared" si="13"/>
        <v>840576.22</v>
      </c>
      <c r="AJ112" s="32">
        <f t="shared" si="14"/>
        <v>-21157.219999999972</v>
      </c>
    </row>
    <row r="113" spans="1:36" x14ac:dyDescent="0.2">
      <c r="A113" s="1" t="s">
        <v>495</v>
      </c>
      <c r="B113" s="1" t="s">
        <v>496</v>
      </c>
      <c r="C113" s="90">
        <v>4265</v>
      </c>
      <c r="D113" s="91" t="s">
        <v>1192</v>
      </c>
      <c r="E113" s="283" t="s">
        <v>1730</v>
      </c>
      <c r="F113" s="267">
        <v>321085.21999999997</v>
      </c>
      <c r="G113" s="267">
        <v>0</v>
      </c>
      <c r="H113" s="267">
        <v>15792.76</v>
      </c>
      <c r="I113" s="283">
        <v>766920.01</v>
      </c>
      <c r="J113" s="283">
        <v>77993.399999999994</v>
      </c>
      <c r="Q113" s="283">
        <v>-54314.080000000002</v>
      </c>
      <c r="R113" s="283">
        <v>1775492.61</v>
      </c>
      <c r="T113" s="268">
        <v>751923.78</v>
      </c>
      <c r="W113" s="268">
        <v>586000</v>
      </c>
      <c r="X113" s="268">
        <v>21400</v>
      </c>
      <c r="Y113" s="269">
        <v>889937.5</v>
      </c>
      <c r="AB113" s="269">
        <v>285712.19</v>
      </c>
      <c r="AC113" s="269">
        <v>59406.9</v>
      </c>
      <c r="AE113" s="101">
        <f t="shared" si="15"/>
        <v>336877.98</v>
      </c>
      <c r="AF113" s="37">
        <f t="shared" si="16"/>
        <v>0</v>
      </c>
      <c r="AG113" s="26">
        <f t="shared" si="11"/>
        <v>336877.98</v>
      </c>
      <c r="AH113" s="17">
        <f t="shared" si="12"/>
        <v>1359323.78</v>
      </c>
      <c r="AI113" s="19">
        <f t="shared" si="13"/>
        <v>1235056.5899999999</v>
      </c>
      <c r="AJ113" s="32">
        <f t="shared" si="14"/>
        <v>124267.19000000018</v>
      </c>
    </row>
    <row r="114" spans="1:36" x14ac:dyDescent="0.2">
      <c r="A114" s="1" t="s">
        <v>495</v>
      </c>
      <c r="B114" s="1" t="s">
        <v>496</v>
      </c>
      <c r="C114" s="90">
        <v>2947</v>
      </c>
      <c r="D114" s="91" t="s">
        <v>1193</v>
      </c>
      <c r="E114" s="283" t="s">
        <v>1810</v>
      </c>
      <c r="F114" s="267">
        <v>339701.88</v>
      </c>
      <c r="H114" s="267">
        <v>35026.800000000003</v>
      </c>
      <c r="I114" s="283">
        <v>231864.06</v>
      </c>
      <c r="J114" s="283">
        <v>97556.49</v>
      </c>
      <c r="Q114" s="283">
        <v>-72279.88</v>
      </c>
      <c r="R114" s="283">
        <v>2441491.2400000002</v>
      </c>
      <c r="T114" s="268">
        <v>545594.30000000005</v>
      </c>
      <c r="W114" s="268">
        <v>232480</v>
      </c>
      <c r="X114" s="268">
        <v>6000</v>
      </c>
      <c r="Y114" s="269">
        <v>410315.5</v>
      </c>
      <c r="AB114" s="269">
        <v>268374.95</v>
      </c>
      <c r="AC114" s="269">
        <v>52791.14</v>
      </c>
      <c r="AE114" s="101">
        <f t="shared" si="15"/>
        <v>374728.68</v>
      </c>
      <c r="AF114" s="37">
        <f t="shared" si="16"/>
        <v>0</v>
      </c>
      <c r="AG114" s="26">
        <f t="shared" si="11"/>
        <v>374728.68</v>
      </c>
      <c r="AH114" s="17">
        <f t="shared" si="12"/>
        <v>784074.3</v>
      </c>
      <c r="AI114" s="19">
        <f t="shared" si="13"/>
        <v>731481.59</v>
      </c>
      <c r="AJ114" s="32">
        <f t="shared" si="14"/>
        <v>52592.710000000079</v>
      </c>
    </row>
    <row r="115" spans="1:36" x14ac:dyDescent="0.2">
      <c r="A115" s="1" t="s">
        <v>499</v>
      </c>
      <c r="B115" s="1" t="s">
        <v>500</v>
      </c>
      <c r="C115" s="90">
        <v>4403</v>
      </c>
      <c r="D115" s="91" t="s">
        <v>1194</v>
      </c>
      <c r="E115" s="283" t="s">
        <v>1731</v>
      </c>
      <c r="F115" s="267">
        <v>278457.87</v>
      </c>
      <c r="G115" s="267">
        <v>0</v>
      </c>
      <c r="H115" s="267">
        <v>25335.98</v>
      </c>
      <c r="I115" s="283">
        <v>159582.97</v>
      </c>
      <c r="J115" s="283">
        <v>103413.24</v>
      </c>
      <c r="N115" s="271">
        <v>78.06</v>
      </c>
      <c r="Q115" s="283">
        <v>105990</v>
      </c>
      <c r="R115" s="283">
        <v>1753510.53</v>
      </c>
      <c r="T115" s="268">
        <v>500285.75</v>
      </c>
      <c r="W115" s="268">
        <v>668520</v>
      </c>
      <c r="Y115" s="269">
        <v>965880</v>
      </c>
      <c r="AB115" s="269">
        <v>196487.96</v>
      </c>
      <c r="AC115" s="269">
        <v>28267.360000000001</v>
      </c>
      <c r="AE115" s="101">
        <f t="shared" si="15"/>
        <v>303793.84999999998</v>
      </c>
      <c r="AF115" s="37">
        <f t="shared" si="16"/>
        <v>78.06</v>
      </c>
      <c r="AG115" s="26">
        <f t="shared" si="11"/>
        <v>303715.78999999998</v>
      </c>
      <c r="AH115" s="17">
        <f t="shared" si="12"/>
        <v>1168805.75</v>
      </c>
      <c r="AI115" s="19">
        <f t="shared" si="13"/>
        <v>1190635.32</v>
      </c>
      <c r="AJ115" s="32">
        <f t="shared" si="14"/>
        <v>-21829.570000000065</v>
      </c>
    </row>
    <row r="116" spans="1:36" x14ac:dyDescent="0.2">
      <c r="A116" s="1" t="s">
        <v>499</v>
      </c>
      <c r="B116" s="1" t="s">
        <v>500</v>
      </c>
      <c r="C116" s="90">
        <v>5267</v>
      </c>
      <c r="D116" s="91" t="s">
        <v>1195</v>
      </c>
      <c r="E116" s="283" t="s">
        <v>1732</v>
      </c>
      <c r="F116" s="267">
        <v>474614.98</v>
      </c>
      <c r="G116" s="267">
        <v>0</v>
      </c>
      <c r="H116" s="267">
        <v>28448.57</v>
      </c>
      <c r="I116" s="283">
        <v>158110.43</v>
      </c>
      <c r="J116" s="283">
        <v>119746.69</v>
      </c>
      <c r="N116" s="271">
        <v>0</v>
      </c>
      <c r="Q116" s="283">
        <v>43949.5</v>
      </c>
      <c r="R116" s="283">
        <v>2570940.36</v>
      </c>
      <c r="T116" s="268">
        <v>645049.05000000005</v>
      </c>
      <c r="W116" s="268">
        <v>432560</v>
      </c>
      <c r="Y116" s="269">
        <v>843635</v>
      </c>
      <c r="AB116" s="269">
        <v>219322.1</v>
      </c>
      <c r="AC116" s="269">
        <v>68200.31</v>
      </c>
      <c r="AE116" s="101">
        <f t="shared" si="15"/>
        <v>503063.55</v>
      </c>
      <c r="AF116" s="37">
        <f t="shared" si="16"/>
        <v>0</v>
      </c>
      <c r="AG116" s="26">
        <f t="shared" si="11"/>
        <v>503063.55</v>
      </c>
      <c r="AH116" s="17">
        <f t="shared" si="12"/>
        <v>1077609.05</v>
      </c>
      <c r="AI116" s="19">
        <f t="shared" si="13"/>
        <v>1131157.4100000001</v>
      </c>
      <c r="AJ116" s="32">
        <f t="shared" si="14"/>
        <v>-53548.360000000102</v>
      </c>
    </row>
    <row r="117" spans="1:36" x14ac:dyDescent="0.2">
      <c r="A117" s="1" t="s">
        <v>499</v>
      </c>
      <c r="B117" s="1" t="s">
        <v>500</v>
      </c>
      <c r="C117" s="90">
        <v>5254</v>
      </c>
      <c r="D117" s="91" t="s">
        <v>1196</v>
      </c>
      <c r="E117" s="283" t="s">
        <v>1733</v>
      </c>
      <c r="F117" s="267">
        <v>756676.39</v>
      </c>
      <c r="G117" s="267">
        <v>0</v>
      </c>
      <c r="H117" s="267">
        <v>28671.63</v>
      </c>
      <c r="I117" s="283">
        <v>932109.24</v>
      </c>
      <c r="J117" s="283">
        <v>152558.10999999999</v>
      </c>
      <c r="Q117" s="283">
        <v>112905</v>
      </c>
      <c r="R117" s="283">
        <v>2193906.69</v>
      </c>
      <c r="T117" s="268">
        <v>528002.68000000005</v>
      </c>
      <c r="W117" s="268">
        <v>643200</v>
      </c>
      <c r="Y117" s="269">
        <v>909294</v>
      </c>
      <c r="AB117" s="269">
        <v>249549.65</v>
      </c>
      <c r="AC117" s="269">
        <v>79732.320000000007</v>
      </c>
      <c r="AE117" s="101">
        <f t="shared" si="15"/>
        <v>785348.02</v>
      </c>
      <c r="AF117" s="37">
        <f t="shared" si="16"/>
        <v>0</v>
      </c>
      <c r="AG117" s="26">
        <f t="shared" si="11"/>
        <v>785348.02</v>
      </c>
      <c r="AH117" s="17">
        <f t="shared" si="12"/>
        <v>1171202.6800000002</v>
      </c>
      <c r="AI117" s="19">
        <f t="shared" si="13"/>
        <v>1238575.97</v>
      </c>
      <c r="AJ117" s="32">
        <f t="shared" si="14"/>
        <v>-67373.289999999804</v>
      </c>
    </row>
    <row r="118" spans="1:36" x14ac:dyDescent="0.2">
      <c r="A118" s="1" t="s">
        <v>499</v>
      </c>
      <c r="B118" s="1" t="s">
        <v>500</v>
      </c>
      <c r="C118" s="90">
        <v>3104</v>
      </c>
      <c r="D118" s="91" t="s">
        <v>1197</v>
      </c>
      <c r="E118" s="283" t="s">
        <v>1734</v>
      </c>
      <c r="F118" s="267">
        <v>538784.85</v>
      </c>
      <c r="G118" s="267">
        <v>0</v>
      </c>
      <c r="H118" s="267">
        <v>59290.61</v>
      </c>
      <c r="I118" s="283">
        <v>481016.75</v>
      </c>
      <c r="J118" s="283">
        <v>58198.67</v>
      </c>
      <c r="Q118" s="283">
        <v>112350</v>
      </c>
      <c r="R118" s="283">
        <v>2140701.11</v>
      </c>
      <c r="T118" s="268">
        <v>530041.57999999996</v>
      </c>
      <c r="U118" s="268">
        <v>20000</v>
      </c>
      <c r="W118" s="268">
        <v>367920</v>
      </c>
      <c r="Y118" s="269">
        <v>703480</v>
      </c>
      <c r="AB118" s="269">
        <v>231705.02</v>
      </c>
      <c r="AC118" s="269">
        <v>47987.14</v>
      </c>
      <c r="AE118" s="101">
        <f t="shared" si="15"/>
        <v>598075.46</v>
      </c>
      <c r="AF118" s="37">
        <f t="shared" si="16"/>
        <v>0</v>
      </c>
      <c r="AG118" s="26">
        <f t="shared" si="11"/>
        <v>598075.46</v>
      </c>
      <c r="AH118" s="17">
        <f t="shared" si="12"/>
        <v>917961.58</v>
      </c>
      <c r="AI118" s="19">
        <f t="shared" si="13"/>
        <v>983172.16</v>
      </c>
      <c r="AJ118" s="32">
        <f t="shared" si="14"/>
        <v>-65210.580000000075</v>
      </c>
    </row>
    <row r="119" spans="1:36" x14ac:dyDescent="0.2">
      <c r="A119" s="1" t="s">
        <v>499</v>
      </c>
      <c r="B119" s="1" t="s">
        <v>500</v>
      </c>
      <c r="C119" s="90">
        <v>5560</v>
      </c>
      <c r="D119" s="91" t="s">
        <v>1198</v>
      </c>
      <c r="E119" s="283" t="s">
        <v>1735</v>
      </c>
      <c r="F119" s="267">
        <v>1128085.31</v>
      </c>
      <c r="G119" s="267">
        <v>0</v>
      </c>
      <c r="H119" s="267">
        <v>5545.41</v>
      </c>
      <c r="I119" s="283">
        <v>466120.51</v>
      </c>
      <c r="J119" s="283">
        <v>112351.32</v>
      </c>
      <c r="Q119" s="283">
        <v>142020</v>
      </c>
      <c r="R119" s="283">
        <v>2916966.34</v>
      </c>
      <c r="T119" s="268">
        <v>559771.05000000005</v>
      </c>
      <c r="U119" s="268">
        <v>130000</v>
      </c>
      <c r="W119" s="268">
        <v>607480</v>
      </c>
      <c r="Y119" s="269">
        <v>902620</v>
      </c>
      <c r="AB119" s="269">
        <v>243251.57</v>
      </c>
      <c r="AC119" s="269">
        <v>76337.039999999994</v>
      </c>
      <c r="AE119" s="101">
        <f t="shared" si="15"/>
        <v>1133630.72</v>
      </c>
      <c r="AF119" s="37">
        <f t="shared" si="16"/>
        <v>0</v>
      </c>
      <c r="AG119" s="26">
        <f t="shared" si="11"/>
        <v>1133630.72</v>
      </c>
      <c r="AH119" s="17">
        <f t="shared" si="12"/>
        <v>1297251.05</v>
      </c>
      <c r="AI119" s="19">
        <f t="shared" si="13"/>
        <v>1222208.6100000001</v>
      </c>
      <c r="AJ119" s="32">
        <f t="shared" si="14"/>
        <v>75042.439999999944</v>
      </c>
    </row>
    <row r="120" spans="1:36" x14ac:dyDescent="0.2">
      <c r="A120" s="1" t="s">
        <v>499</v>
      </c>
      <c r="B120" s="1" t="s">
        <v>500</v>
      </c>
      <c r="C120" s="90">
        <v>4224</v>
      </c>
      <c r="D120" s="91" t="s">
        <v>1199</v>
      </c>
      <c r="E120" s="283" t="s">
        <v>1736</v>
      </c>
      <c r="F120" s="267">
        <v>902097.95</v>
      </c>
      <c r="G120" s="267">
        <v>0</v>
      </c>
      <c r="H120" s="267">
        <v>17291.84</v>
      </c>
      <c r="I120" s="283">
        <v>2316906.58</v>
      </c>
      <c r="J120" s="283">
        <v>108336.78</v>
      </c>
      <c r="N120" s="271">
        <v>0</v>
      </c>
      <c r="Q120" s="283">
        <v>-20250</v>
      </c>
      <c r="R120" s="283">
        <v>1273796.02</v>
      </c>
      <c r="T120" s="268">
        <v>534560.66</v>
      </c>
      <c r="W120" s="268">
        <v>527800</v>
      </c>
      <c r="Y120" s="269">
        <v>861439</v>
      </c>
      <c r="AB120" s="269">
        <v>226106.87</v>
      </c>
      <c r="AC120" s="269">
        <v>81570.22</v>
      </c>
      <c r="AE120" s="101">
        <f t="shared" si="15"/>
        <v>919389.78999999992</v>
      </c>
      <c r="AF120" s="37">
        <f t="shared" si="16"/>
        <v>0</v>
      </c>
      <c r="AG120" s="26">
        <f t="shared" si="11"/>
        <v>919389.78999999992</v>
      </c>
      <c r="AH120" s="17">
        <f t="shared" si="12"/>
        <v>1062360.6600000001</v>
      </c>
      <c r="AI120" s="19">
        <f t="shared" si="13"/>
        <v>1169116.0900000001</v>
      </c>
      <c r="AJ120" s="32">
        <f t="shared" si="14"/>
        <v>-106755.42999999993</v>
      </c>
    </row>
    <row r="121" spans="1:36" x14ac:dyDescent="0.2">
      <c r="A121" s="1" t="s">
        <v>499</v>
      </c>
      <c r="B121" s="1" t="s">
        <v>500</v>
      </c>
      <c r="C121" s="90">
        <v>6946</v>
      </c>
      <c r="D121" s="91" t="s">
        <v>1200</v>
      </c>
      <c r="E121" s="283" t="s">
        <v>1737</v>
      </c>
      <c r="F121" s="267">
        <v>636432.04</v>
      </c>
      <c r="G121" s="267">
        <v>0</v>
      </c>
      <c r="H121" s="267">
        <v>38731.78</v>
      </c>
      <c r="I121" s="283">
        <v>1085761.9099999999</v>
      </c>
      <c r="J121" s="283">
        <v>171082.56</v>
      </c>
      <c r="Q121" s="283">
        <v>529375.72</v>
      </c>
      <c r="R121" s="283">
        <v>1503797.2</v>
      </c>
      <c r="T121" s="268">
        <v>706943.34</v>
      </c>
      <c r="W121" s="268">
        <v>565920</v>
      </c>
      <c r="Y121" s="269">
        <v>1067560</v>
      </c>
      <c r="AB121" s="269">
        <v>216168.98</v>
      </c>
      <c r="AC121" s="269">
        <v>41685.49</v>
      </c>
      <c r="AE121" s="101">
        <f t="shared" si="15"/>
        <v>675163.82000000007</v>
      </c>
      <c r="AF121" s="37">
        <f t="shared" si="16"/>
        <v>0</v>
      </c>
      <c r="AG121" s="26">
        <f t="shared" si="11"/>
        <v>675163.82000000007</v>
      </c>
      <c r="AH121" s="17">
        <f t="shared" si="12"/>
        <v>1272863.3399999999</v>
      </c>
      <c r="AI121" s="19">
        <f t="shared" si="13"/>
        <v>1325414.47</v>
      </c>
      <c r="AJ121" s="32">
        <f t="shared" si="14"/>
        <v>-52551.130000000121</v>
      </c>
    </row>
    <row r="122" spans="1:36" x14ac:dyDescent="0.2">
      <c r="A122" s="1" t="s">
        <v>499</v>
      </c>
      <c r="B122" s="1" t="s">
        <v>500</v>
      </c>
      <c r="C122" s="90">
        <v>4263</v>
      </c>
      <c r="D122" s="91" t="s">
        <v>1201</v>
      </c>
      <c r="E122" s="283" t="s">
        <v>1738</v>
      </c>
      <c r="F122" s="267">
        <v>777670.87</v>
      </c>
      <c r="G122" s="267">
        <v>0</v>
      </c>
      <c r="H122" s="267">
        <v>35202.29</v>
      </c>
      <c r="I122" s="283">
        <v>448647.82</v>
      </c>
      <c r="J122" s="283">
        <v>91413.35</v>
      </c>
      <c r="Q122" s="283">
        <v>107325</v>
      </c>
      <c r="R122" s="283">
        <v>1567499.51</v>
      </c>
      <c r="T122" s="268">
        <v>395468.65</v>
      </c>
      <c r="U122" s="268">
        <v>171100</v>
      </c>
      <c r="W122" s="268">
        <v>596120</v>
      </c>
      <c r="Y122" s="269">
        <v>737240</v>
      </c>
      <c r="AB122" s="269">
        <v>215115.07</v>
      </c>
      <c r="AC122" s="269">
        <v>28427.759999999998</v>
      </c>
      <c r="AE122" s="101">
        <f t="shared" si="15"/>
        <v>812873.16</v>
      </c>
      <c r="AF122" s="37">
        <f t="shared" si="16"/>
        <v>0</v>
      </c>
      <c r="AG122" s="26">
        <f t="shared" si="11"/>
        <v>812873.16</v>
      </c>
      <c r="AH122" s="17">
        <f t="shared" si="12"/>
        <v>1162688.6499999999</v>
      </c>
      <c r="AI122" s="19">
        <f t="shared" si="13"/>
        <v>980782.83000000007</v>
      </c>
      <c r="AJ122" s="32">
        <f t="shared" si="14"/>
        <v>181905.81999999983</v>
      </c>
    </row>
    <row r="123" spans="1:36" x14ac:dyDescent="0.2">
      <c r="A123" s="1" t="s">
        <v>499</v>
      </c>
      <c r="B123" s="1" t="s">
        <v>500</v>
      </c>
      <c r="C123" s="90">
        <v>3035</v>
      </c>
      <c r="D123" s="91" t="s">
        <v>1202</v>
      </c>
      <c r="E123" s="283" t="s">
        <v>1815</v>
      </c>
      <c r="F123" s="267">
        <v>490666.73</v>
      </c>
      <c r="G123" s="267">
        <v>0</v>
      </c>
      <c r="H123" s="267">
        <v>38156.910000000003</v>
      </c>
      <c r="I123" s="283">
        <v>650520.72</v>
      </c>
      <c r="J123" s="283">
        <v>65178.28</v>
      </c>
      <c r="N123" s="271">
        <v>0</v>
      </c>
      <c r="Q123" s="283">
        <v>69020</v>
      </c>
      <c r="R123" s="283">
        <v>2486417.9700000002</v>
      </c>
      <c r="T123" s="268">
        <v>411157.41</v>
      </c>
      <c r="W123" s="268">
        <v>337260</v>
      </c>
      <c r="Y123" s="269">
        <v>619105</v>
      </c>
      <c r="AB123" s="269">
        <v>130806.91</v>
      </c>
      <c r="AC123" s="269">
        <v>54754.51</v>
      </c>
      <c r="AE123" s="101">
        <f t="shared" si="15"/>
        <v>528823.64</v>
      </c>
      <c r="AF123" s="37">
        <f t="shared" si="16"/>
        <v>0</v>
      </c>
      <c r="AG123" s="26">
        <f t="shared" si="11"/>
        <v>528823.64</v>
      </c>
      <c r="AH123" s="17">
        <f t="shared" si="12"/>
        <v>748417.40999999992</v>
      </c>
      <c r="AI123" s="19">
        <f t="shared" si="13"/>
        <v>804666.42</v>
      </c>
      <c r="AJ123" s="32">
        <f t="shared" si="14"/>
        <v>-56249.010000000126</v>
      </c>
    </row>
    <row r="124" spans="1:36" x14ac:dyDescent="0.2">
      <c r="A124" s="1" t="s">
        <v>499</v>
      </c>
      <c r="B124" s="1" t="s">
        <v>500</v>
      </c>
      <c r="C124" s="90">
        <v>3444</v>
      </c>
      <c r="D124" s="91" t="s">
        <v>1203</v>
      </c>
      <c r="E124" s="283" t="s">
        <v>1816</v>
      </c>
      <c r="F124" s="267">
        <v>535891.68000000005</v>
      </c>
      <c r="G124" s="267">
        <v>0</v>
      </c>
      <c r="H124" s="267">
        <v>33384.93</v>
      </c>
      <c r="I124" s="283">
        <v>368726.67</v>
      </c>
      <c r="J124" s="283">
        <v>78689.289999999994</v>
      </c>
      <c r="N124" s="271">
        <v>0</v>
      </c>
      <c r="Q124" s="283">
        <v>87475</v>
      </c>
      <c r="R124" s="283">
        <v>2517902.33</v>
      </c>
      <c r="T124" s="268">
        <v>483445.58</v>
      </c>
      <c r="W124" s="268">
        <v>357280</v>
      </c>
      <c r="Y124" s="269">
        <v>643440</v>
      </c>
      <c r="AB124" s="269">
        <v>198056.89</v>
      </c>
      <c r="AC124" s="269">
        <v>49634.9</v>
      </c>
      <c r="AE124" s="101">
        <f t="shared" si="15"/>
        <v>569276.6100000001</v>
      </c>
      <c r="AF124" s="37">
        <f t="shared" si="16"/>
        <v>0</v>
      </c>
      <c r="AG124" s="26">
        <f t="shared" si="11"/>
        <v>569276.6100000001</v>
      </c>
      <c r="AH124" s="17">
        <f t="shared" si="12"/>
        <v>840725.58000000007</v>
      </c>
      <c r="AI124" s="19">
        <f t="shared" si="13"/>
        <v>891131.79</v>
      </c>
      <c r="AJ124" s="32">
        <f t="shared" si="14"/>
        <v>-50406.209999999963</v>
      </c>
    </row>
    <row r="125" spans="1:36" x14ac:dyDescent="0.2">
      <c r="A125" s="1" t="s">
        <v>503</v>
      </c>
      <c r="B125" s="1" t="s">
        <v>504</v>
      </c>
      <c r="C125" s="90">
        <v>2224</v>
      </c>
      <c r="D125" s="91" t="s">
        <v>1204</v>
      </c>
      <c r="E125" s="283" t="s">
        <v>1739</v>
      </c>
      <c r="F125" s="267">
        <v>401875.29</v>
      </c>
      <c r="G125" s="267">
        <v>0</v>
      </c>
      <c r="H125" s="267">
        <v>106861.38</v>
      </c>
      <c r="I125" s="283">
        <v>162002.29</v>
      </c>
      <c r="J125" s="283">
        <v>21516.79</v>
      </c>
      <c r="L125" s="271">
        <v>0</v>
      </c>
      <c r="R125" s="283">
        <v>2171633.4300000002</v>
      </c>
      <c r="T125" s="268">
        <v>509818.71</v>
      </c>
      <c r="U125" s="268">
        <v>51100</v>
      </c>
      <c r="V125" s="268">
        <v>2.93</v>
      </c>
      <c r="W125" s="268">
        <v>425058</v>
      </c>
      <c r="Y125" s="269">
        <v>553644</v>
      </c>
      <c r="AB125" s="269">
        <v>151960.54</v>
      </c>
      <c r="AC125" s="269">
        <v>45129.25</v>
      </c>
      <c r="AE125" s="101">
        <f t="shared" si="15"/>
        <v>508736.67</v>
      </c>
      <c r="AF125" s="37">
        <f t="shared" si="16"/>
        <v>0</v>
      </c>
      <c r="AG125" s="26">
        <f t="shared" si="11"/>
        <v>508736.67</v>
      </c>
      <c r="AH125" s="17">
        <f t="shared" si="12"/>
        <v>985979.64</v>
      </c>
      <c r="AI125" s="19">
        <f t="shared" si="13"/>
        <v>750733.79</v>
      </c>
      <c r="AJ125" s="32">
        <f t="shared" si="14"/>
        <v>235245.84999999998</v>
      </c>
    </row>
    <row r="126" spans="1:36" x14ac:dyDescent="0.2">
      <c r="A126" s="1" t="s">
        <v>503</v>
      </c>
      <c r="B126" s="1" t="s">
        <v>504</v>
      </c>
      <c r="C126" s="90">
        <v>6948</v>
      </c>
      <c r="D126" s="91" t="s">
        <v>1205</v>
      </c>
      <c r="E126" s="283" t="s">
        <v>1740</v>
      </c>
      <c r="F126" s="267">
        <v>367238.58</v>
      </c>
      <c r="G126" s="267">
        <v>0</v>
      </c>
      <c r="H126" s="267">
        <v>139878.91</v>
      </c>
      <c r="I126" s="283">
        <v>1524.7</v>
      </c>
      <c r="J126" s="283">
        <v>141114.48000000001</v>
      </c>
      <c r="N126" s="271">
        <v>436.18</v>
      </c>
      <c r="R126" s="283">
        <v>1977387.82</v>
      </c>
      <c r="T126" s="268">
        <v>1231876.18</v>
      </c>
      <c r="V126" s="268">
        <v>182844.12</v>
      </c>
      <c r="W126" s="268">
        <v>814472</v>
      </c>
      <c r="Y126" s="269">
        <v>1289682</v>
      </c>
      <c r="AB126" s="269">
        <v>242808.08</v>
      </c>
      <c r="AC126" s="269">
        <v>26900.17</v>
      </c>
      <c r="AE126" s="101">
        <f t="shared" si="15"/>
        <v>507117.49</v>
      </c>
      <c r="AF126" s="37">
        <f t="shared" si="16"/>
        <v>436.18</v>
      </c>
      <c r="AG126" s="26">
        <f t="shared" si="11"/>
        <v>506681.31</v>
      </c>
      <c r="AH126" s="17">
        <f t="shared" si="12"/>
        <v>2229192.2999999998</v>
      </c>
      <c r="AI126" s="19">
        <f t="shared" si="13"/>
        <v>1559390.25</v>
      </c>
      <c r="AJ126" s="32">
        <f t="shared" si="14"/>
        <v>669802.04999999981</v>
      </c>
    </row>
    <row r="127" spans="1:36" x14ac:dyDescent="0.2">
      <c r="A127" s="1" t="s">
        <v>503</v>
      </c>
      <c r="B127" s="1" t="s">
        <v>504</v>
      </c>
      <c r="C127" s="90">
        <v>2265</v>
      </c>
      <c r="D127" s="91" t="s">
        <v>1206</v>
      </c>
      <c r="E127" s="283" t="s">
        <v>1741</v>
      </c>
      <c r="F127" s="267">
        <v>300554.99</v>
      </c>
      <c r="G127" s="267">
        <v>0</v>
      </c>
      <c r="H127" s="267">
        <v>40718.800000000003</v>
      </c>
      <c r="I127" s="283">
        <v>166151.75</v>
      </c>
      <c r="J127" s="283">
        <v>57000.78</v>
      </c>
      <c r="L127" s="271">
        <v>74600</v>
      </c>
      <c r="R127" s="283">
        <v>1774116.27</v>
      </c>
      <c r="T127" s="268">
        <v>569294.78</v>
      </c>
      <c r="W127" s="268">
        <v>367990</v>
      </c>
      <c r="X127" s="268">
        <v>5000</v>
      </c>
      <c r="Y127" s="269">
        <v>497929</v>
      </c>
      <c r="AB127" s="269">
        <v>165882.38</v>
      </c>
      <c r="AC127" s="269">
        <v>23267.93</v>
      </c>
      <c r="AE127" s="101">
        <f t="shared" si="15"/>
        <v>341273.79</v>
      </c>
      <c r="AF127" s="37">
        <f t="shared" si="16"/>
        <v>74600</v>
      </c>
      <c r="AG127" s="26">
        <f t="shared" si="11"/>
        <v>266673.78999999998</v>
      </c>
      <c r="AH127" s="17">
        <f t="shared" si="12"/>
        <v>942284.78</v>
      </c>
      <c r="AI127" s="19">
        <f t="shared" si="13"/>
        <v>687079.31</v>
      </c>
      <c r="AJ127" s="32">
        <f t="shared" si="14"/>
        <v>255205.46999999997</v>
      </c>
    </row>
    <row r="128" spans="1:36" x14ac:dyDescent="0.2">
      <c r="A128" s="1" t="s">
        <v>503</v>
      </c>
      <c r="B128" s="1" t="s">
        <v>504</v>
      </c>
      <c r="C128" s="90">
        <v>4502</v>
      </c>
      <c r="D128" s="91" t="s">
        <v>1207</v>
      </c>
      <c r="E128" s="283" t="s">
        <v>1742</v>
      </c>
      <c r="F128" s="267">
        <v>405424.1</v>
      </c>
      <c r="G128" s="267">
        <v>0</v>
      </c>
      <c r="H128" s="267">
        <v>166908.37</v>
      </c>
      <c r="I128" s="283">
        <v>115863.53</v>
      </c>
      <c r="J128" s="283">
        <v>71922.899999999994</v>
      </c>
      <c r="L128" s="271">
        <v>0</v>
      </c>
      <c r="R128" s="283">
        <v>1520211.94</v>
      </c>
      <c r="T128" s="268">
        <v>683861.99</v>
      </c>
      <c r="V128" s="268">
        <v>66.89</v>
      </c>
      <c r="W128" s="268">
        <v>860043</v>
      </c>
      <c r="Y128" s="269">
        <v>1018403</v>
      </c>
      <c r="AB128" s="269">
        <v>150697.07</v>
      </c>
      <c r="AC128" s="269">
        <v>13793.32</v>
      </c>
      <c r="AE128" s="101">
        <f t="shared" si="15"/>
        <v>572332.47</v>
      </c>
      <c r="AF128" s="37">
        <f t="shared" si="16"/>
        <v>0</v>
      </c>
      <c r="AG128" s="26">
        <f t="shared" si="11"/>
        <v>572332.47</v>
      </c>
      <c r="AH128" s="17">
        <f t="shared" si="12"/>
        <v>1543971.88</v>
      </c>
      <c r="AI128" s="19">
        <f t="shared" si="13"/>
        <v>1182893.3900000001</v>
      </c>
      <c r="AJ128" s="32">
        <f t="shared" si="14"/>
        <v>361078.48999999976</v>
      </c>
    </row>
    <row r="129" spans="1:36" x14ac:dyDescent="0.2">
      <c r="A129" s="1" t="s">
        <v>503</v>
      </c>
      <c r="B129" s="1" t="s">
        <v>504</v>
      </c>
      <c r="C129" s="90">
        <v>6455</v>
      </c>
      <c r="D129" s="91" t="s">
        <v>1208</v>
      </c>
      <c r="E129" s="283" t="s">
        <v>1743</v>
      </c>
      <c r="F129" s="267">
        <v>841249.79</v>
      </c>
      <c r="G129" s="267">
        <v>0</v>
      </c>
      <c r="H129" s="267">
        <v>72216.210000000006</v>
      </c>
      <c r="I129" s="283">
        <v>161197.75</v>
      </c>
      <c r="J129" s="283">
        <v>98472</v>
      </c>
      <c r="R129" s="283">
        <v>2436322.09</v>
      </c>
      <c r="T129" s="268">
        <v>1036070.32</v>
      </c>
      <c r="U129" s="268">
        <v>48000</v>
      </c>
      <c r="V129" s="268">
        <v>47.07</v>
      </c>
      <c r="W129" s="268">
        <v>477314</v>
      </c>
      <c r="X129" s="268">
        <v>11200</v>
      </c>
      <c r="Y129" s="269">
        <v>800172</v>
      </c>
      <c r="AB129" s="269">
        <v>373650.53</v>
      </c>
      <c r="AC129" s="269">
        <v>33791.4</v>
      </c>
      <c r="AE129" s="101">
        <f t="shared" si="15"/>
        <v>913466</v>
      </c>
      <c r="AF129" s="37">
        <f t="shared" si="16"/>
        <v>0</v>
      </c>
      <c r="AG129" s="26">
        <f t="shared" si="11"/>
        <v>913466</v>
      </c>
      <c r="AH129" s="17">
        <f t="shared" si="12"/>
        <v>1572631.39</v>
      </c>
      <c r="AI129" s="19">
        <f t="shared" si="13"/>
        <v>1207613.93</v>
      </c>
      <c r="AJ129" s="32">
        <f t="shared" si="14"/>
        <v>365017.45999999996</v>
      </c>
    </row>
    <row r="130" spans="1:36" x14ac:dyDescent="0.2">
      <c r="A130" s="1" t="s">
        <v>503</v>
      </c>
      <c r="B130" s="1" t="s">
        <v>504</v>
      </c>
      <c r="C130" s="90">
        <v>1661</v>
      </c>
      <c r="D130" s="91" t="s">
        <v>1209</v>
      </c>
      <c r="E130" s="283" t="s">
        <v>1744</v>
      </c>
      <c r="F130" s="267">
        <v>176003.56</v>
      </c>
      <c r="G130" s="267">
        <v>0</v>
      </c>
      <c r="H130" s="267">
        <v>73028.56</v>
      </c>
      <c r="I130" s="283">
        <v>330997.59999999998</v>
      </c>
      <c r="J130" s="283">
        <v>111833.59</v>
      </c>
      <c r="N130" s="271">
        <v>163</v>
      </c>
      <c r="R130" s="283">
        <v>1752442.7</v>
      </c>
      <c r="T130" s="268">
        <v>501381.23</v>
      </c>
      <c r="U130" s="268">
        <v>89500</v>
      </c>
      <c r="V130" s="268">
        <v>164.91</v>
      </c>
      <c r="W130" s="268">
        <v>178240</v>
      </c>
      <c r="X130" s="268">
        <v>2800</v>
      </c>
      <c r="Y130" s="269">
        <v>306511</v>
      </c>
      <c r="AB130" s="269">
        <v>205160.2</v>
      </c>
      <c r="AC130" s="269">
        <v>68794.44</v>
      </c>
      <c r="AE130" s="101">
        <f t="shared" si="15"/>
        <v>249032.12</v>
      </c>
      <c r="AF130" s="37">
        <f t="shared" si="16"/>
        <v>163</v>
      </c>
      <c r="AG130" s="26">
        <f t="shared" si="11"/>
        <v>248869.12</v>
      </c>
      <c r="AH130" s="17">
        <f t="shared" si="12"/>
        <v>772086.14</v>
      </c>
      <c r="AI130" s="19">
        <f t="shared" si="13"/>
        <v>580465.64</v>
      </c>
      <c r="AJ130" s="32">
        <f t="shared" si="14"/>
        <v>191620.5</v>
      </c>
    </row>
    <row r="131" spans="1:36" x14ac:dyDescent="0.2">
      <c r="A131" s="1" t="s">
        <v>503</v>
      </c>
      <c r="B131" s="1" t="s">
        <v>504</v>
      </c>
      <c r="C131" s="90">
        <v>1935</v>
      </c>
      <c r="D131" s="91" t="s">
        <v>1210</v>
      </c>
      <c r="E131" s="283" t="s">
        <v>1745</v>
      </c>
      <c r="F131" s="267">
        <v>256744.77</v>
      </c>
      <c r="G131" s="267">
        <v>0</v>
      </c>
      <c r="H131" s="267">
        <v>64792.29</v>
      </c>
      <c r="I131" s="283">
        <v>347821.7</v>
      </c>
      <c r="J131" s="283">
        <v>36847.9</v>
      </c>
      <c r="R131" s="283">
        <v>2586652.75</v>
      </c>
      <c r="T131" s="268">
        <v>437350.26</v>
      </c>
      <c r="V131" s="268">
        <v>43.36</v>
      </c>
      <c r="W131" s="268">
        <v>405472</v>
      </c>
      <c r="X131" s="268">
        <v>2800</v>
      </c>
      <c r="Y131" s="269">
        <v>492552</v>
      </c>
      <c r="AB131" s="269">
        <v>226401.36</v>
      </c>
      <c r="AC131" s="269">
        <v>52647.87</v>
      </c>
      <c r="AE131" s="101">
        <f t="shared" si="15"/>
        <v>321537.06</v>
      </c>
      <c r="AF131" s="37">
        <f t="shared" si="16"/>
        <v>0</v>
      </c>
      <c r="AG131" s="26">
        <f t="shared" si="11"/>
        <v>321537.06</v>
      </c>
      <c r="AH131" s="17">
        <f t="shared" si="12"/>
        <v>845665.62</v>
      </c>
      <c r="AI131" s="19">
        <f t="shared" si="13"/>
        <v>771601.23</v>
      </c>
      <c r="AJ131" s="32">
        <f t="shared" si="14"/>
        <v>74064.390000000014</v>
      </c>
    </row>
    <row r="132" spans="1:36" x14ac:dyDescent="0.2">
      <c r="A132" s="1" t="s">
        <v>503</v>
      </c>
      <c r="B132" s="1" t="s">
        <v>504</v>
      </c>
      <c r="C132" s="90">
        <v>4296</v>
      </c>
      <c r="D132" s="91" t="s">
        <v>1211</v>
      </c>
      <c r="E132" s="283" t="s">
        <v>1746</v>
      </c>
      <c r="F132" s="267">
        <v>375602.1</v>
      </c>
      <c r="G132" s="267">
        <v>0</v>
      </c>
      <c r="H132" s="267">
        <v>121646.95</v>
      </c>
      <c r="I132" s="283">
        <v>50213.35</v>
      </c>
      <c r="J132" s="283">
        <v>62950.89</v>
      </c>
      <c r="L132" s="271">
        <v>2600</v>
      </c>
      <c r="R132" s="283">
        <v>1898238.82</v>
      </c>
      <c r="T132" s="268">
        <v>757035.13</v>
      </c>
      <c r="V132" s="268">
        <v>112.06</v>
      </c>
      <c r="W132" s="268">
        <v>578888</v>
      </c>
      <c r="X132" s="268">
        <v>2800</v>
      </c>
      <c r="Y132" s="269">
        <v>752528</v>
      </c>
      <c r="AB132" s="269">
        <v>219683.38</v>
      </c>
      <c r="AC132" s="269">
        <v>29614.799999999999</v>
      </c>
      <c r="AE132" s="101">
        <f t="shared" ref="AE132:AE163" si="17">SUM(F132:H132)</f>
        <v>497249.05</v>
      </c>
      <c r="AF132" s="37">
        <f t="shared" ref="AF132:AF163" si="18">SUM(K132:N132)</f>
        <v>2600</v>
      </c>
      <c r="AG132" s="26">
        <f t="shared" si="11"/>
        <v>494649.05</v>
      </c>
      <c r="AH132" s="17">
        <f t="shared" si="12"/>
        <v>1338835.19</v>
      </c>
      <c r="AI132" s="19">
        <f t="shared" si="13"/>
        <v>1001826.18</v>
      </c>
      <c r="AJ132" s="32">
        <f t="shared" si="14"/>
        <v>337009.00999999989</v>
      </c>
    </row>
    <row r="133" spans="1:36" x14ac:dyDescent="0.2">
      <c r="A133" s="1" t="s">
        <v>503</v>
      </c>
      <c r="B133" s="1" t="s">
        <v>504</v>
      </c>
      <c r="C133" s="90">
        <v>4985</v>
      </c>
      <c r="D133" s="91" t="s">
        <v>1212</v>
      </c>
      <c r="E133" s="283" t="s">
        <v>1747</v>
      </c>
      <c r="F133" s="267">
        <v>589767.77</v>
      </c>
      <c r="G133" s="267">
        <v>0</v>
      </c>
      <c r="H133" s="267">
        <v>140351.70000000001</v>
      </c>
      <c r="I133" s="283">
        <v>370502.11</v>
      </c>
      <c r="J133" s="283">
        <v>22698.01</v>
      </c>
      <c r="R133" s="283">
        <v>2434424.27</v>
      </c>
      <c r="T133" s="268">
        <v>567421.87</v>
      </c>
      <c r="W133" s="268">
        <v>572300</v>
      </c>
      <c r="Y133" s="269">
        <v>703157</v>
      </c>
      <c r="AB133" s="269">
        <v>212366.24</v>
      </c>
      <c r="AC133" s="269">
        <v>51379.360000000001</v>
      </c>
      <c r="AE133" s="101">
        <f t="shared" si="17"/>
        <v>730119.47</v>
      </c>
      <c r="AF133" s="37">
        <f t="shared" si="18"/>
        <v>0</v>
      </c>
      <c r="AG133" s="26">
        <f t="shared" ref="AG133:AG189" si="19">AE133-AF133</f>
        <v>730119.47</v>
      </c>
      <c r="AH133" s="17">
        <f t="shared" ref="AH133:AH189" si="20">SUM(S133:X133)</f>
        <v>1139721.8700000001</v>
      </c>
      <c r="AI133" s="19">
        <f t="shared" ref="AI133:AI189" si="21">SUM(Y133:AD133)</f>
        <v>966902.6</v>
      </c>
      <c r="AJ133" s="32">
        <f t="shared" ref="AJ133:AJ189" si="22">AH133-AI133</f>
        <v>172819.27000000014</v>
      </c>
    </row>
    <row r="134" spans="1:36" x14ac:dyDescent="0.2">
      <c r="A134" s="1" t="s">
        <v>503</v>
      </c>
      <c r="B134" s="1" t="s">
        <v>504</v>
      </c>
      <c r="C134" s="90">
        <v>6488</v>
      </c>
      <c r="D134" s="91" t="s">
        <v>1213</v>
      </c>
      <c r="E134" s="283" t="s">
        <v>1748</v>
      </c>
      <c r="F134" s="267">
        <v>187978.18</v>
      </c>
      <c r="G134" s="267">
        <v>0</v>
      </c>
      <c r="H134" s="267">
        <v>117302.82</v>
      </c>
      <c r="I134" s="283">
        <v>429492.57</v>
      </c>
      <c r="J134" s="283">
        <v>56008.43</v>
      </c>
      <c r="L134" s="271">
        <v>33300</v>
      </c>
      <c r="R134" s="283">
        <v>2150215.54</v>
      </c>
      <c r="T134" s="268">
        <v>1024053.1</v>
      </c>
      <c r="W134" s="268">
        <v>411432</v>
      </c>
      <c r="Y134" s="269">
        <v>766152</v>
      </c>
      <c r="AB134" s="269">
        <v>372040.25</v>
      </c>
      <c r="AC134" s="269">
        <v>54024.04</v>
      </c>
      <c r="AE134" s="101">
        <f t="shared" si="17"/>
        <v>305281</v>
      </c>
      <c r="AF134" s="37">
        <f t="shared" si="18"/>
        <v>33300</v>
      </c>
      <c r="AG134" s="26">
        <f t="shared" si="19"/>
        <v>271981</v>
      </c>
      <c r="AH134" s="17">
        <f t="shared" si="20"/>
        <v>1435485.1</v>
      </c>
      <c r="AI134" s="19">
        <f t="shared" si="21"/>
        <v>1192216.29</v>
      </c>
      <c r="AJ134" s="32">
        <f t="shared" si="22"/>
        <v>243268.81000000006</v>
      </c>
    </row>
    <row r="135" spans="1:36" x14ac:dyDescent="0.2">
      <c r="A135" s="1" t="s">
        <v>503</v>
      </c>
      <c r="B135" s="1" t="s">
        <v>504</v>
      </c>
      <c r="C135" s="90">
        <v>789</v>
      </c>
      <c r="D135" s="91" t="s">
        <v>1214</v>
      </c>
      <c r="E135" s="283" t="s">
        <v>1811</v>
      </c>
      <c r="F135" s="267">
        <v>146185.53</v>
      </c>
      <c r="G135" s="267">
        <v>0</v>
      </c>
      <c r="H135" s="267">
        <v>40601.54</v>
      </c>
      <c r="I135" s="283">
        <v>277819.06</v>
      </c>
      <c r="J135" s="283">
        <v>93280.55</v>
      </c>
      <c r="R135" s="283">
        <v>1699412.19</v>
      </c>
      <c r="T135" s="268">
        <v>361637.44</v>
      </c>
      <c r="V135" s="268">
        <v>38.409999999999997</v>
      </c>
      <c r="W135" s="268">
        <v>272076</v>
      </c>
      <c r="X135" s="268">
        <v>2800</v>
      </c>
      <c r="Y135" s="269">
        <v>355046</v>
      </c>
      <c r="AB135" s="269">
        <v>117996.73</v>
      </c>
      <c r="AC135" s="269">
        <v>53102.17</v>
      </c>
      <c r="AE135" s="101">
        <f t="shared" si="17"/>
        <v>186787.07</v>
      </c>
      <c r="AF135" s="37">
        <f t="shared" si="18"/>
        <v>0</v>
      </c>
      <c r="AG135" s="26">
        <f t="shared" si="19"/>
        <v>186787.07</v>
      </c>
      <c r="AH135" s="17">
        <f t="shared" si="20"/>
        <v>636551.85</v>
      </c>
      <c r="AI135" s="19">
        <f t="shared" si="21"/>
        <v>526144.9</v>
      </c>
      <c r="AJ135" s="32">
        <f t="shared" si="22"/>
        <v>110406.94999999995</v>
      </c>
    </row>
    <row r="136" spans="1:36" x14ac:dyDescent="0.2">
      <c r="A136" s="1" t="s">
        <v>507</v>
      </c>
      <c r="B136" s="1" t="s">
        <v>508</v>
      </c>
      <c r="C136" s="90">
        <v>8307</v>
      </c>
      <c r="D136" s="91" t="s">
        <v>1215</v>
      </c>
      <c r="E136" s="283" t="s">
        <v>1749</v>
      </c>
      <c r="F136" s="267">
        <v>698068.02</v>
      </c>
      <c r="G136" s="267">
        <v>0</v>
      </c>
      <c r="H136" s="267">
        <v>147616.76999999999</v>
      </c>
      <c r="I136" s="283">
        <v>682482.44</v>
      </c>
      <c r="J136" s="283">
        <v>34780.94</v>
      </c>
      <c r="L136" s="271">
        <v>49063.519999999997</v>
      </c>
      <c r="Q136" s="283">
        <v>5015.3</v>
      </c>
      <c r="R136" s="283">
        <v>3628521.74</v>
      </c>
      <c r="T136" s="268">
        <v>1111299.47</v>
      </c>
      <c r="W136" s="268">
        <v>632807</v>
      </c>
      <c r="X136" s="268">
        <v>10500</v>
      </c>
      <c r="Y136" s="269">
        <v>1050986</v>
      </c>
      <c r="AB136" s="269">
        <v>344724.47</v>
      </c>
      <c r="AC136" s="269">
        <v>69459</v>
      </c>
      <c r="AE136" s="101">
        <f t="shared" si="17"/>
        <v>845684.79</v>
      </c>
      <c r="AF136" s="37">
        <f t="shared" si="18"/>
        <v>49063.519999999997</v>
      </c>
      <c r="AG136" s="26">
        <f t="shared" si="19"/>
        <v>796621.27</v>
      </c>
      <c r="AH136" s="17">
        <f t="shared" si="20"/>
        <v>1754606.47</v>
      </c>
      <c r="AI136" s="19">
        <f t="shared" si="21"/>
        <v>1465169.47</v>
      </c>
      <c r="AJ136" s="32">
        <f t="shared" si="22"/>
        <v>289437</v>
      </c>
    </row>
    <row r="137" spans="1:36" x14ac:dyDescent="0.2">
      <c r="A137" s="1" t="s">
        <v>507</v>
      </c>
      <c r="B137" s="1" t="s">
        <v>508</v>
      </c>
      <c r="C137" s="90">
        <v>4857</v>
      </c>
      <c r="D137" s="91" t="s">
        <v>1216</v>
      </c>
      <c r="E137" s="283" t="s">
        <v>1750</v>
      </c>
      <c r="F137" s="267">
        <v>204884.14</v>
      </c>
      <c r="G137" s="267">
        <v>42000</v>
      </c>
      <c r="H137" s="267">
        <v>198029.59</v>
      </c>
      <c r="I137" s="283">
        <v>1053822.7</v>
      </c>
      <c r="J137" s="283">
        <v>29353.32</v>
      </c>
      <c r="L137" s="271">
        <v>20862.5</v>
      </c>
      <c r="N137" s="271">
        <v>0</v>
      </c>
      <c r="Q137" s="283">
        <v>232.46</v>
      </c>
      <c r="R137" s="283">
        <v>365872.84</v>
      </c>
      <c r="T137" s="268">
        <v>512427</v>
      </c>
      <c r="W137" s="268">
        <v>638985.5</v>
      </c>
      <c r="X137" s="268">
        <v>10500</v>
      </c>
      <c r="Y137" s="269">
        <v>843747.5</v>
      </c>
      <c r="AB137" s="269">
        <v>378014.71999999997</v>
      </c>
      <c r="AC137" s="269">
        <v>33840.559999999998</v>
      </c>
      <c r="AE137" s="101">
        <f t="shared" si="17"/>
        <v>444913.73</v>
      </c>
      <c r="AF137" s="37">
        <f t="shared" si="18"/>
        <v>20862.5</v>
      </c>
      <c r="AG137" s="26">
        <f t="shared" si="19"/>
        <v>424051.23</v>
      </c>
      <c r="AH137" s="17">
        <f t="shared" si="20"/>
        <v>1161912.5</v>
      </c>
      <c r="AI137" s="19">
        <f t="shared" si="21"/>
        <v>1255602.78</v>
      </c>
      <c r="AJ137" s="32">
        <f t="shared" si="22"/>
        <v>-93690.280000000028</v>
      </c>
    </row>
    <row r="138" spans="1:36" x14ac:dyDescent="0.2">
      <c r="A138" s="1" t="s">
        <v>507</v>
      </c>
      <c r="B138" s="1" t="s">
        <v>508</v>
      </c>
      <c r="C138" s="90">
        <v>4343</v>
      </c>
      <c r="D138" s="91" t="s">
        <v>1217</v>
      </c>
      <c r="E138" s="283" t="s">
        <v>1751</v>
      </c>
      <c r="F138" s="267">
        <v>482931.03</v>
      </c>
      <c r="G138" s="267">
        <v>0</v>
      </c>
      <c r="H138" s="267">
        <v>150234.51</v>
      </c>
      <c r="I138" s="283">
        <v>96796.14</v>
      </c>
      <c r="J138" s="283">
        <v>57959.16</v>
      </c>
      <c r="L138" s="271">
        <v>15762.5</v>
      </c>
      <c r="N138" s="271">
        <v>132892</v>
      </c>
      <c r="R138" s="283">
        <v>2122751.4700000002</v>
      </c>
      <c r="T138" s="268">
        <v>619851.02</v>
      </c>
      <c r="U138" s="268">
        <v>169210</v>
      </c>
      <c r="W138" s="268">
        <v>747687.5</v>
      </c>
      <c r="X138" s="268">
        <v>7500</v>
      </c>
      <c r="Y138" s="269">
        <v>924118.5</v>
      </c>
      <c r="AB138" s="269">
        <v>428247.67</v>
      </c>
      <c r="AC138" s="269">
        <v>7927.28</v>
      </c>
      <c r="AE138" s="101">
        <f t="shared" si="17"/>
        <v>633165.54</v>
      </c>
      <c r="AF138" s="37">
        <f t="shared" si="18"/>
        <v>148654.5</v>
      </c>
      <c r="AG138" s="26">
        <f t="shared" si="19"/>
        <v>484511.04000000004</v>
      </c>
      <c r="AH138" s="17">
        <f t="shared" si="20"/>
        <v>1544248.52</v>
      </c>
      <c r="AI138" s="19">
        <f t="shared" si="21"/>
        <v>1360293.45</v>
      </c>
      <c r="AJ138" s="32">
        <f t="shared" si="22"/>
        <v>183955.07000000007</v>
      </c>
    </row>
    <row r="139" spans="1:36" x14ac:dyDescent="0.2">
      <c r="A139" s="1" t="s">
        <v>507</v>
      </c>
      <c r="B139" s="1" t="s">
        <v>508</v>
      </c>
      <c r="C139" s="90">
        <v>4628</v>
      </c>
      <c r="D139" s="91" t="s">
        <v>1218</v>
      </c>
      <c r="E139" s="283" t="s">
        <v>1752</v>
      </c>
      <c r="F139" s="267">
        <v>320397.37</v>
      </c>
      <c r="G139" s="267">
        <v>0</v>
      </c>
      <c r="H139" s="267">
        <v>132125.73000000001</v>
      </c>
      <c r="I139" s="283">
        <v>1422809.42</v>
      </c>
      <c r="J139" s="283">
        <v>96381.53</v>
      </c>
      <c r="L139" s="271">
        <v>30550</v>
      </c>
      <c r="R139" s="283">
        <v>765116.2</v>
      </c>
      <c r="T139" s="268">
        <v>412491.35</v>
      </c>
      <c r="U139" s="268">
        <v>65925</v>
      </c>
      <c r="W139" s="268">
        <v>502020</v>
      </c>
      <c r="X139" s="268">
        <v>9000</v>
      </c>
      <c r="Y139" s="269">
        <v>754181</v>
      </c>
      <c r="AB139" s="269">
        <v>269937.68</v>
      </c>
      <c r="AC139" s="269">
        <v>49088.959999999999</v>
      </c>
      <c r="AE139" s="101">
        <f t="shared" si="17"/>
        <v>452523.1</v>
      </c>
      <c r="AF139" s="37">
        <f t="shared" si="18"/>
        <v>30550</v>
      </c>
      <c r="AG139" s="26">
        <f t="shared" si="19"/>
        <v>421973.1</v>
      </c>
      <c r="AH139" s="17">
        <f t="shared" si="20"/>
        <v>989436.35</v>
      </c>
      <c r="AI139" s="19">
        <f t="shared" si="21"/>
        <v>1073207.6399999999</v>
      </c>
      <c r="AJ139" s="32">
        <f t="shared" si="22"/>
        <v>-83771.289999999921</v>
      </c>
    </row>
    <row r="140" spans="1:36" x14ac:dyDescent="0.2">
      <c r="A140" s="1" t="s">
        <v>507</v>
      </c>
      <c r="B140" s="1" t="s">
        <v>508</v>
      </c>
      <c r="C140" s="90">
        <v>5183</v>
      </c>
      <c r="D140" s="91" t="s">
        <v>1219</v>
      </c>
      <c r="E140" s="283" t="s">
        <v>1753</v>
      </c>
      <c r="F140" s="267">
        <v>117752.89</v>
      </c>
      <c r="G140" s="267">
        <v>0</v>
      </c>
      <c r="H140" s="267">
        <v>47332.75</v>
      </c>
      <c r="I140" s="283">
        <v>290917.49</v>
      </c>
      <c r="J140" s="283">
        <v>36536.28</v>
      </c>
      <c r="L140" s="271">
        <v>27562.5</v>
      </c>
      <c r="N140" s="271">
        <v>160</v>
      </c>
      <c r="R140" s="283">
        <v>3234091.19</v>
      </c>
      <c r="T140" s="268">
        <v>667175.39</v>
      </c>
      <c r="W140" s="268">
        <v>374101.5</v>
      </c>
      <c r="X140" s="268">
        <v>10500</v>
      </c>
      <c r="Y140" s="269">
        <v>583814.5</v>
      </c>
      <c r="AB140" s="269">
        <v>530475.19999999995</v>
      </c>
      <c r="AC140" s="269">
        <v>48249.32</v>
      </c>
      <c r="AE140" s="101">
        <f t="shared" si="17"/>
        <v>165085.64000000001</v>
      </c>
      <c r="AF140" s="37">
        <f t="shared" si="18"/>
        <v>27722.5</v>
      </c>
      <c r="AG140" s="26">
        <f t="shared" si="19"/>
        <v>137363.14000000001</v>
      </c>
      <c r="AH140" s="17">
        <f t="shared" si="20"/>
        <v>1051776.8900000001</v>
      </c>
      <c r="AI140" s="19">
        <f t="shared" si="21"/>
        <v>1162539.02</v>
      </c>
      <c r="AJ140" s="32">
        <f t="shared" si="22"/>
        <v>-110762.12999999989</v>
      </c>
    </row>
    <row r="141" spans="1:36" x14ac:dyDescent="0.2">
      <c r="A141" s="1" t="s">
        <v>507</v>
      </c>
      <c r="B141" s="1" t="s">
        <v>508</v>
      </c>
      <c r="C141" s="90">
        <v>3400</v>
      </c>
      <c r="D141" s="91" t="s">
        <v>1220</v>
      </c>
      <c r="E141" s="283" t="s">
        <v>1754</v>
      </c>
      <c r="F141" s="267">
        <v>165783.03</v>
      </c>
      <c r="G141" s="267">
        <v>0</v>
      </c>
      <c r="H141" s="267">
        <v>122319.11</v>
      </c>
      <c r="I141" s="283">
        <v>548379.09</v>
      </c>
      <c r="J141" s="283">
        <v>125676.51</v>
      </c>
      <c r="L141" s="271">
        <v>23600</v>
      </c>
      <c r="N141" s="271">
        <v>334.03</v>
      </c>
      <c r="R141" s="283">
        <v>1809525.85</v>
      </c>
      <c r="T141" s="268">
        <v>533516</v>
      </c>
      <c r="W141" s="268">
        <v>331830.5</v>
      </c>
      <c r="X141" s="268">
        <v>6000</v>
      </c>
      <c r="Y141" s="269">
        <v>536456.5</v>
      </c>
      <c r="AB141" s="269">
        <v>179170.12</v>
      </c>
      <c r="AC141" s="269">
        <v>41300.120000000003</v>
      </c>
      <c r="AE141" s="101">
        <f t="shared" si="17"/>
        <v>288102.14</v>
      </c>
      <c r="AF141" s="37">
        <f t="shared" si="18"/>
        <v>23934.03</v>
      </c>
      <c r="AG141" s="26">
        <f t="shared" si="19"/>
        <v>264168.11</v>
      </c>
      <c r="AH141" s="17">
        <f t="shared" si="20"/>
        <v>871346.5</v>
      </c>
      <c r="AI141" s="19">
        <f t="shared" si="21"/>
        <v>756926.74</v>
      </c>
      <c r="AJ141" s="32">
        <f t="shared" si="22"/>
        <v>114419.76000000001</v>
      </c>
    </row>
    <row r="142" spans="1:36" x14ac:dyDescent="0.2">
      <c r="A142" s="1" t="s">
        <v>507</v>
      </c>
      <c r="B142" s="1" t="s">
        <v>508</v>
      </c>
      <c r="C142" s="90">
        <v>7272</v>
      </c>
      <c r="D142" s="91" t="s">
        <v>1221</v>
      </c>
      <c r="E142" s="282" t="s">
        <v>1755</v>
      </c>
      <c r="F142" s="267">
        <v>455083.67</v>
      </c>
      <c r="G142" s="267">
        <v>0</v>
      </c>
      <c r="H142" s="267">
        <v>46916.76</v>
      </c>
      <c r="I142" s="283">
        <v>1101543.98</v>
      </c>
      <c r="J142" s="283">
        <v>204458.07</v>
      </c>
      <c r="L142" s="271">
        <v>26852.6</v>
      </c>
      <c r="R142" s="283">
        <v>1034850.95</v>
      </c>
      <c r="T142" s="268">
        <v>697631.13</v>
      </c>
      <c r="W142" s="268">
        <v>565120.5</v>
      </c>
      <c r="X142" s="268">
        <v>10500</v>
      </c>
      <c r="Y142" s="269">
        <v>787506.5</v>
      </c>
      <c r="AB142" s="269">
        <v>401430.14</v>
      </c>
      <c r="AC142" s="269">
        <v>72299.37</v>
      </c>
      <c r="AE142" s="101">
        <f t="shared" si="17"/>
        <v>502000.43</v>
      </c>
      <c r="AF142" s="37">
        <f t="shared" si="18"/>
        <v>26852.6</v>
      </c>
      <c r="AG142" s="26">
        <f t="shared" si="19"/>
        <v>475147.83</v>
      </c>
      <c r="AH142" s="17">
        <f t="shared" si="20"/>
        <v>1273251.6299999999</v>
      </c>
      <c r="AI142" s="19">
        <f t="shared" si="21"/>
        <v>1261236.0100000002</v>
      </c>
      <c r="AJ142" s="32">
        <f t="shared" si="22"/>
        <v>12015.619999999646</v>
      </c>
    </row>
    <row r="143" spans="1:36" x14ac:dyDescent="0.2">
      <c r="A143" s="1" t="s">
        <v>507</v>
      </c>
      <c r="B143" s="1" t="s">
        <v>508</v>
      </c>
      <c r="C143" s="90">
        <v>4130</v>
      </c>
      <c r="D143" s="91" t="s">
        <v>1222</v>
      </c>
      <c r="E143" s="283" t="s">
        <v>1756</v>
      </c>
      <c r="F143" s="267">
        <v>382481</v>
      </c>
      <c r="G143" s="267">
        <v>0</v>
      </c>
      <c r="H143" s="267">
        <v>95217.88</v>
      </c>
      <c r="I143" s="283">
        <v>166388.91</v>
      </c>
      <c r="J143" s="283">
        <v>130447.03999999999</v>
      </c>
      <c r="L143" s="271">
        <v>28652.5</v>
      </c>
      <c r="N143" s="271">
        <v>956.05</v>
      </c>
      <c r="R143" s="283">
        <v>1778360.15</v>
      </c>
      <c r="T143" s="268">
        <v>846894.82</v>
      </c>
      <c r="V143" s="268">
        <v>3059.56</v>
      </c>
      <c r="W143" s="268">
        <v>299547.5</v>
      </c>
      <c r="X143" s="268">
        <v>7500</v>
      </c>
      <c r="Y143" s="269">
        <v>568513.5</v>
      </c>
      <c r="AB143" s="269">
        <v>399640.99</v>
      </c>
      <c r="AC143" s="269">
        <v>31314.880000000001</v>
      </c>
      <c r="AE143" s="101">
        <f t="shared" si="17"/>
        <v>477698.88</v>
      </c>
      <c r="AF143" s="37">
        <f t="shared" si="18"/>
        <v>29608.55</v>
      </c>
      <c r="AG143" s="26">
        <f t="shared" si="19"/>
        <v>448090.33</v>
      </c>
      <c r="AH143" s="17">
        <f t="shared" si="20"/>
        <v>1157001.8799999999</v>
      </c>
      <c r="AI143" s="19">
        <f t="shared" si="21"/>
        <v>999469.37</v>
      </c>
      <c r="AJ143" s="32">
        <f t="shared" si="22"/>
        <v>157532.50999999989</v>
      </c>
    </row>
    <row r="144" spans="1:36" x14ac:dyDescent="0.2">
      <c r="A144" s="1" t="s">
        <v>507</v>
      </c>
      <c r="B144" s="1" t="s">
        <v>508</v>
      </c>
      <c r="C144" s="90">
        <v>3177</v>
      </c>
      <c r="D144" s="91" t="s">
        <v>1223</v>
      </c>
      <c r="E144" s="283" t="s">
        <v>1757</v>
      </c>
      <c r="F144" s="267">
        <v>236418.5</v>
      </c>
      <c r="G144" s="267">
        <v>32300</v>
      </c>
      <c r="H144" s="267">
        <v>58547.01</v>
      </c>
      <c r="I144" s="283">
        <v>357575.73</v>
      </c>
      <c r="J144" s="283">
        <v>32557.7</v>
      </c>
      <c r="L144" s="271">
        <v>29550</v>
      </c>
      <c r="N144" s="271">
        <v>137507.76999999999</v>
      </c>
      <c r="Q144" s="283">
        <v>-105333.52</v>
      </c>
      <c r="R144" s="283">
        <v>2463401.71</v>
      </c>
      <c r="T144" s="268">
        <v>496231.91</v>
      </c>
      <c r="W144" s="268">
        <v>334397</v>
      </c>
      <c r="X144" s="268">
        <v>6000</v>
      </c>
      <c r="Y144" s="269">
        <v>538877</v>
      </c>
      <c r="AB144" s="269">
        <v>708407.27</v>
      </c>
      <c r="AC144" s="269">
        <v>43897.66</v>
      </c>
      <c r="AE144" s="101">
        <f t="shared" si="17"/>
        <v>327265.51</v>
      </c>
      <c r="AF144" s="37">
        <f t="shared" si="18"/>
        <v>167057.76999999999</v>
      </c>
      <c r="AG144" s="26">
        <f t="shared" si="19"/>
        <v>160207.74000000002</v>
      </c>
      <c r="AH144" s="17">
        <f t="shared" si="20"/>
        <v>836628.90999999992</v>
      </c>
      <c r="AI144" s="19">
        <f t="shared" si="21"/>
        <v>1291181.93</v>
      </c>
      <c r="AJ144" s="32">
        <f t="shared" si="22"/>
        <v>-454553.02</v>
      </c>
    </row>
    <row r="145" spans="1:36" x14ac:dyDescent="0.2">
      <c r="A145" s="1" t="s">
        <v>507</v>
      </c>
      <c r="B145" s="1" t="s">
        <v>508</v>
      </c>
      <c r="C145" s="90">
        <v>5043</v>
      </c>
      <c r="D145" s="91" t="s">
        <v>1224</v>
      </c>
      <c r="E145" s="283" t="s">
        <v>1758</v>
      </c>
      <c r="F145" s="267">
        <v>181214.96</v>
      </c>
      <c r="G145" s="267">
        <v>0</v>
      </c>
      <c r="H145" s="267">
        <v>81859.48</v>
      </c>
      <c r="I145" s="283">
        <v>52422.96</v>
      </c>
      <c r="J145" s="283">
        <v>87005.82</v>
      </c>
      <c r="L145" s="271">
        <v>40611.94</v>
      </c>
      <c r="N145" s="271">
        <v>477.86</v>
      </c>
      <c r="R145" s="283">
        <v>1748544.54</v>
      </c>
      <c r="T145" s="268">
        <v>832091.75</v>
      </c>
      <c r="W145" s="268">
        <v>562740.5</v>
      </c>
      <c r="X145" s="268">
        <v>6000</v>
      </c>
      <c r="Y145" s="269">
        <v>822454.5</v>
      </c>
      <c r="AB145" s="269">
        <v>493357.32</v>
      </c>
      <c r="AC145" s="269">
        <v>17250.919999999998</v>
      </c>
      <c r="AE145" s="101">
        <f t="shared" si="17"/>
        <v>263074.44</v>
      </c>
      <c r="AF145" s="37">
        <f t="shared" si="18"/>
        <v>41089.800000000003</v>
      </c>
      <c r="AG145" s="26">
        <f t="shared" si="19"/>
        <v>221984.64000000001</v>
      </c>
      <c r="AH145" s="17">
        <f t="shared" si="20"/>
        <v>1400832.25</v>
      </c>
      <c r="AI145" s="19">
        <f t="shared" si="21"/>
        <v>1333062.74</v>
      </c>
      <c r="AJ145" s="32">
        <f t="shared" si="22"/>
        <v>67769.510000000009</v>
      </c>
    </row>
    <row r="146" spans="1:36" x14ac:dyDescent="0.2">
      <c r="A146" s="1" t="s">
        <v>507</v>
      </c>
      <c r="B146" s="1" t="s">
        <v>508</v>
      </c>
      <c r="C146" s="90">
        <v>4781</v>
      </c>
      <c r="D146" s="91" t="s">
        <v>1225</v>
      </c>
      <c r="E146" s="283" t="s">
        <v>1759</v>
      </c>
      <c r="F146" s="267">
        <v>371733.88</v>
      </c>
      <c r="G146" s="267">
        <v>27950</v>
      </c>
      <c r="H146" s="267">
        <v>169242.81</v>
      </c>
      <c r="I146" s="283">
        <v>1276024.49</v>
      </c>
      <c r="J146" s="283">
        <v>120289.98</v>
      </c>
      <c r="L146" s="271">
        <v>38400</v>
      </c>
      <c r="N146" s="271">
        <v>66544.86</v>
      </c>
      <c r="Q146" s="283">
        <v>4381.12</v>
      </c>
      <c r="R146" s="283">
        <v>577706.88</v>
      </c>
      <c r="T146" s="268">
        <v>945360.74</v>
      </c>
      <c r="W146" s="268">
        <v>592745</v>
      </c>
      <c r="X146" s="268">
        <v>10500</v>
      </c>
      <c r="Y146" s="269">
        <v>900198</v>
      </c>
      <c r="AB146" s="269">
        <v>402111.55</v>
      </c>
      <c r="AC146" s="269">
        <v>51185.64</v>
      </c>
      <c r="AE146" s="101">
        <f t="shared" si="17"/>
        <v>568926.68999999994</v>
      </c>
      <c r="AF146" s="37">
        <f t="shared" si="18"/>
        <v>104944.86</v>
      </c>
      <c r="AG146" s="26">
        <f t="shared" si="19"/>
        <v>463981.82999999996</v>
      </c>
      <c r="AH146" s="17">
        <f t="shared" si="20"/>
        <v>1548605.74</v>
      </c>
      <c r="AI146" s="19">
        <f t="shared" si="21"/>
        <v>1353495.19</v>
      </c>
      <c r="AJ146" s="32">
        <f t="shared" si="22"/>
        <v>195110.55000000005</v>
      </c>
    </row>
    <row r="147" spans="1:36" x14ac:dyDescent="0.2">
      <c r="A147" s="1" t="s">
        <v>507</v>
      </c>
      <c r="B147" s="1" t="s">
        <v>508</v>
      </c>
      <c r="C147" s="90">
        <v>7022</v>
      </c>
      <c r="D147" s="91" t="s">
        <v>1226</v>
      </c>
      <c r="E147" s="283" t="s">
        <v>1760</v>
      </c>
      <c r="F147" s="267">
        <v>316962.82</v>
      </c>
      <c r="G147" s="267">
        <v>0</v>
      </c>
      <c r="H147" s="267">
        <v>81704.52</v>
      </c>
      <c r="I147" s="283">
        <v>80865.149999999994</v>
      </c>
      <c r="J147" s="283">
        <v>156983.06</v>
      </c>
      <c r="L147" s="271">
        <v>28075</v>
      </c>
      <c r="N147" s="271">
        <v>673.38</v>
      </c>
      <c r="R147" s="283">
        <v>3628551.99</v>
      </c>
      <c r="T147" s="268">
        <v>677525.03</v>
      </c>
      <c r="V147" s="268">
        <v>0.28000000000000003</v>
      </c>
      <c r="W147" s="268">
        <v>800793</v>
      </c>
      <c r="X147" s="268">
        <v>10500</v>
      </c>
      <c r="Y147" s="269">
        <v>1097462</v>
      </c>
      <c r="AB147" s="269">
        <v>350025.44</v>
      </c>
      <c r="AC147" s="269">
        <v>24086.639999999999</v>
      </c>
      <c r="AE147" s="101">
        <f t="shared" si="17"/>
        <v>398667.34</v>
      </c>
      <c r="AF147" s="37">
        <f t="shared" si="18"/>
        <v>28748.38</v>
      </c>
      <c r="AG147" s="26">
        <f t="shared" si="19"/>
        <v>369918.96</v>
      </c>
      <c r="AH147" s="17">
        <f t="shared" si="20"/>
        <v>1488818.31</v>
      </c>
      <c r="AI147" s="19">
        <f t="shared" si="21"/>
        <v>1471574.0799999998</v>
      </c>
      <c r="AJ147" s="32">
        <f t="shared" si="22"/>
        <v>17244.230000000214</v>
      </c>
    </row>
    <row r="148" spans="1:36" x14ac:dyDescent="0.2">
      <c r="A148" s="1" t="s">
        <v>507</v>
      </c>
      <c r="B148" s="1" t="s">
        <v>508</v>
      </c>
      <c r="C148" s="90">
        <v>5099</v>
      </c>
      <c r="D148" s="91" t="s">
        <v>1227</v>
      </c>
      <c r="E148" s="283" t="s">
        <v>1761</v>
      </c>
      <c r="F148" s="267">
        <v>505761.68</v>
      </c>
      <c r="G148" s="267">
        <v>0</v>
      </c>
      <c r="H148" s="267">
        <v>140610.32999999999</v>
      </c>
      <c r="I148" s="283">
        <v>289330.03999999998</v>
      </c>
      <c r="J148" s="283">
        <v>64194.42</v>
      </c>
      <c r="L148" s="271">
        <v>22762.5</v>
      </c>
      <c r="R148" s="283">
        <v>2252597.11</v>
      </c>
      <c r="T148" s="268">
        <v>629513.15</v>
      </c>
      <c r="W148" s="268">
        <v>613487</v>
      </c>
      <c r="X148" s="268">
        <v>12000</v>
      </c>
      <c r="Y148" s="269">
        <v>829861</v>
      </c>
      <c r="AB148" s="269">
        <v>185838.15</v>
      </c>
      <c r="AC148" s="269">
        <v>55101.86</v>
      </c>
      <c r="AE148" s="101">
        <f t="shared" si="17"/>
        <v>646372.01</v>
      </c>
      <c r="AF148" s="37">
        <f t="shared" si="18"/>
        <v>22762.5</v>
      </c>
      <c r="AG148" s="26">
        <f t="shared" si="19"/>
        <v>623609.51</v>
      </c>
      <c r="AH148" s="17">
        <f t="shared" si="20"/>
        <v>1255000.1499999999</v>
      </c>
      <c r="AI148" s="19">
        <f t="shared" si="21"/>
        <v>1070801.01</v>
      </c>
      <c r="AJ148" s="32">
        <f t="shared" si="22"/>
        <v>184199.1399999999</v>
      </c>
    </row>
    <row r="149" spans="1:36" x14ac:dyDescent="0.2">
      <c r="A149" s="1" t="s">
        <v>507</v>
      </c>
      <c r="B149" s="1" t="s">
        <v>508</v>
      </c>
      <c r="C149" s="90">
        <v>2341</v>
      </c>
      <c r="D149" s="91" t="s">
        <v>1228</v>
      </c>
      <c r="E149" s="283" t="s">
        <v>1762</v>
      </c>
      <c r="F149" s="267">
        <v>187806.26</v>
      </c>
      <c r="G149" s="267">
        <v>0</v>
      </c>
      <c r="H149" s="267">
        <v>37377.019999999997</v>
      </c>
      <c r="I149" s="283">
        <v>1445464.41</v>
      </c>
      <c r="J149" s="283">
        <v>43711.73</v>
      </c>
      <c r="L149" s="271">
        <v>29150</v>
      </c>
      <c r="Q149" s="283">
        <v>0</v>
      </c>
      <c r="R149" s="283">
        <v>605433.22</v>
      </c>
      <c r="T149" s="268">
        <v>408360.42</v>
      </c>
      <c r="W149" s="268">
        <v>307482</v>
      </c>
      <c r="X149" s="268">
        <v>4500</v>
      </c>
      <c r="Y149" s="269">
        <v>445894</v>
      </c>
      <c r="AB149" s="269">
        <v>189924.56</v>
      </c>
      <c r="AC149" s="269">
        <v>51933.760000000002</v>
      </c>
      <c r="AE149" s="101">
        <f t="shared" si="17"/>
        <v>225183.28</v>
      </c>
      <c r="AF149" s="37">
        <f t="shared" si="18"/>
        <v>29150</v>
      </c>
      <c r="AG149" s="26">
        <f t="shared" si="19"/>
        <v>196033.28</v>
      </c>
      <c r="AH149" s="17">
        <f t="shared" si="20"/>
        <v>720342.41999999993</v>
      </c>
      <c r="AI149" s="19">
        <f t="shared" si="21"/>
        <v>687752.32000000007</v>
      </c>
      <c r="AJ149" s="32">
        <f t="shared" si="22"/>
        <v>32590.09999999986</v>
      </c>
    </row>
    <row r="150" spans="1:36" x14ac:dyDescent="0.2">
      <c r="A150" s="1" t="s">
        <v>507</v>
      </c>
      <c r="B150" s="1" t="s">
        <v>508</v>
      </c>
      <c r="C150" s="90">
        <v>1923</v>
      </c>
      <c r="D150" s="91" t="s">
        <v>1229</v>
      </c>
      <c r="E150" s="283" t="s">
        <v>1763</v>
      </c>
      <c r="F150" s="267">
        <v>419086.53</v>
      </c>
      <c r="G150" s="267">
        <v>0</v>
      </c>
      <c r="H150" s="267">
        <v>45447.92</v>
      </c>
      <c r="I150" s="283">
        <v>1025581.32</v>
      </c>
      <c r="J150" s="283">
        <v>33961.980000000003</v>
      </c>
      <c r="L150" s="271">
        <v>13760.5</v>
      </c>
      <c r="R150" s="283">
        <v>698047.3</v>
      </c>
      <c r="T150" s="268">
        <v>525385.82999999996</v>
      </c>
      <c r="W150" s="268">
        <v>448038.5</v>
      </c>
      <c r="X150" s="268">
        <v>7500</v>
      </c>
      <c r="Y150" s="269">
        <v>584803.5</v>
      </c>
      <c r="AB150" s="269">
        <v>214366.7</v>
      </c>
      <c r="AC150" s="269">
        <v>38177.120000000003</v>
      </c>
      <c r="AE150" s="101">
        <f t="shared" si="17"/>
        <v>464534.45</v>
      </c>
      <c r="AF150" s="37">
        <f t="shared" si="18"/>
        <v>13760.5</v>
      </c>
      <c r="AG150" s="26">
        <f t="shared" si="19"/>
        <v>450773.95</v>
      </c>
      <c r="AH150" s="17">
        <f t="shared" si="20"/>
        <v>980924.33</v>
      </c>
      <c r="AI150" s="19">
        <f t="shared" si="21"/>
        <v>837347.32</v>
      </c>
      <c r="AJ150" s="32">
        <f t="shared" si="22"/>
        <v>143577.01</v>
      </c>
    </row>
    <row r="151" spans="1:36" x14ac:dyDescent="0.2">
      <c r="A151" s="1" t="s">
        <v>507</v>
      </c>
      <c r="B151" s="1" t="s">
        <v>508</v>
      </c>
      <c r="C151" s="90">
        <v>1617</v>
      </c>
      <c r="D151" s="91" t="s">
        <v>1230</v>
      </c>
      <c r="E151" s="283" t="s">
        <v>1764</v>
      </c>
      <c r="F151" s="267">
        <v>75111.42</v>
      </c>
      <c r="G151" s="267">
        <v>0</v>
      </c>
      <c r="H151" s="267">
        <v>72029.78</v>
      </c>
      <c r="I151" s="283">
        <v>1032091.1</v>
      </c>
      <c r="J151" s="283">
        <v>69235.56</v>
      </c>
      <c r="L151" s="271">
        <v>13762.5</v>
      </c>
      <c r="N151" s="271">
        <v>1130.33</v>
      </c>
      <c r="R151" s="283">
        <v>399608.02</v>
      </c>
      <c r="T151" s="268">
        <v>394544.6</v>
      </c>
      <c r="W151" s="268">
        <v>167116.35</v>
      </c>
      <c r="X151" s="268">
        <v>6000</v>
      </c>
      <c r="Y151" s="269">
        <v>293946.34999999998</v>
      </c>
      <c r="AB151" s="269">
        <v>281297.45</v>
      </c>
      <c r="AC151" s="269">
        <v>45542.239999999998</v>
      </c>
      <c r="AE151" s="101">
        <f t="shared" si="17"/>
        <v>147141.20000000001</v>
      </c>
      <c r="AF151" s="37">
        <f t="shared" si="18"/>
        <v>14892.83</v>
      </c>
      <c r="AG151" s="26">
        <f t="shared" si="19"/>
        <v>132248.37000000002</v>
      </c>
      <c r="AH151" s="17">
        <f t="shared" si="20"/>
        <v>567660.94999999995</v>
      </c>
      <c r="AI151" s="19">
        <f t="shared" si="21"/>
        <v>620786.04</v>
      </c>
      <c r="AJ151" s="32">
        <f t="shared" si="22"/>
        <v>-53125.090000000084</v>
      </c>
    </row>
    <row r="152" spans="1:36" x14ac:dyDescent="0.2">
      <c r="A152" s="1" t="s">
        <v>507</v>
      </c>
      <c r="B152" s="1" t="s">
        <v>508</v>
      </c>
      <c r="C152" s="90">
        <v>1689</v>
      </c>
      <c r="D152" s="91" t="s">
        <v>1231</v>
      </c>
      <c r="E152" s="283" t="s">
        <v>1765</v>
      </c>
      <c r="F152" s="267">
        <v>172373.28</v>
      </c>
      <c r="G152" s="267">
        <v>0</v>
      </c>
      <c r="H152" s="267">
        <v>67157.8</v>
      </c>
      <c r="I152" s="283">
        <v>29652.45</v>
      </c>
      <c r="J152" s="283">
        <v>131084.91</v>
      </c>
      <c r="L152" s="271">
        <v>46062.5</v>
      </c>
      <c r="N152" s="271">
        <v>256.06</v>
      </c>
      <c r="R152" s="283">
        <v>1677902.08</v>
      </c>
      <c r="T152" s="268">
        <v>573353.5</v>
      </c>
      <c r="V152" s="268">
        <v>3.38</v>
      </c>
      <c r="W152" s="268">
        <v>421106</v>
      </c>
      <c r="X152" s="268">
        <v>10500</v>
      </c>
      <c r="Y152" s="269">
        <v>668909</v>
      </c>
      <c r="AB152" s="269">
        <v>227463.63</v>
      </c>
      <c r="AC152" s="269">
        <v>34222.92</v>
      </c>
      <c r="AE152" s="101">
        <f t="shared" si="17"/>
        <v>239531.08000000002</v>
      </c>
      <c r="AF152" s="37">
        <f t="shared" si="18"/>
        <v>46318.559999999998</v>
      </c>
      <c r="AG152" s="26">
        <f t="shared" si="19"/>
        <v>193212.52000000002</v>
      </c>
      <c r="AH152" s="17">
        <f t="shared" si="20"/>
        <v>1004962.88</v>
      </c>
      <c r="AI152" s="19">
        <f t="shared" si="21"/>
        <v>930595.55</v>
      </c>
      <c r="AJ152" s="32">
        <f t="shared" si="22"/>
        <v>74367.329999999958</v>
      </c>
    </row>
    <row r="153" spans="1:36" x14ac:dyDescent="0.2">
      <c r="A153" s="1" t="s">
        <v>507</v>
      </c>
      <c r="B153" s="1" t="s">
        <v>508</v>
      </c>
      <c r="C153" s="90">
        <v>4089</v>
      </c>
      <c r="D153" s="91" t="s">
        <v>1232</v>
      </c>
      <c r="E153" s="283" t="s">
        <v>1766</v>
      </c>
      <c r="F153" s="267">
        <v>65419.88</v>
      </c>
      <c r="G153" s="267">
        <v>0</v>
      </c>
      <c r="H153" s="267">
        <v>274629.55</v>
      </c>
      <c r="I153" s="283">
        <v>695589.97</v>
      </c>
      <c r="J153" s="283">
        <v>106246.12</v>
      </c>
      <c r="L153" s="271">
        <v>29362.5</v>
      </c>
      <c r="N153" s="271">
        <v>774</v>
      </c>
      <c r="R153" s="283">
        <v>511906.95</v>
      </c>
      <c r="T153" s="268">
        <v>815299.16</v>
      </c>
      <c r="U153" s="268">
        <v>25000</v>
      </c>
      <c r="W153" s="268">
        <v>579873</v>
      </c>
      <c r="X153" s="268">
        <v>10500</v>
      </c>
      <c r="Y153" s="269">
        <v>833566</v>
      </c>
      <c r="AB153" s="269">
        <v>282563.34000000003</v>
      </c>
      <c r="AC153" s="269">
        <v>40145.919999999998</v>
      </c>
      <c r="AE153" s="101">
        <f t="shared" si="17"/>
        <v>340049.43</v>
      </c>
      <c r="AF153" s="37">
        <f t="shared" si="18"/>
        <v>30136.5</v>
      </c>
      <c r="AG153" s="26">
        <f t="shared" si="19"/>
        <v>309912.93</v>
      </c>
      <c r="AH153" s="17">
        <f t="shared" si="20"/>
        <v>1430672.1600000001</v>
      </c>
      <c r="AI153" s="19">
        <f t="shared" si="21"/>
        <v>1156275.26</v>
      </c>
      <c r="AJ153" s="32">
        <f t="shared" si="22"/>
        <v>274396.90000000014</v>
      </c>
    </row>
    <row r="154" spans="1:36" x14ac:dyDescent="0.2">
      <c r="A154" s="1" t="s">
        <v>507</v>
      </c>
      <c r="B154" s="1" t="s">
        <v>508</v>
      </c>
      <c r="C154" s="90">
        <v>5940</v>
      </c>
      <c r="D154" s="91" t="s">
        <v>1233</v>
      </c>
      <c r="E154" s="283" t="s">
        <v>1767</v>
      </c>
      <c r="F154" s="267">
        <v>390001.36</v>
      </c>
      <c r="G154" s="267">
        <v>0</v>
      </c>
      <c r="H154" s="267">
        <v>59607.89</v>
      </c>
      <c r="I154" s="283">
        <v>606449.82999999996</v>
      </c>
      <c r="J154" s="283">
        <v>122922.93</v>
      </c>
      <c r="L154" s="271">
        <v>14862.5</v>
      </c>
      <c r="N154" s="271">
        <v>110</v>
      </c>
      <c r="R154" s="283">
        <v>3252587.34</v>
      </c>
      <c r="T154" s="268">
        <v>374178.06</v>
      </c>
      <c r="W154" s="268">
        <v>719398</v>
      </c>
      <c r="X154" s="268">
        <v>13500</v>
      </c>
      <c r="Y154" s="269">
        <v>933101</v>
      </c>
      <c r="AB154" s="269">
        <v>339664.86</v>
      </c>
      <c r="AC154" s="269">
        <v>72420.800000000003</v>
      </c>
      <c r="AE154" s="101">
        <f t="shared" si="17"/>
        <v>449609.25</v>
      </c>
      <c r="AF154" s="37">
        <f t="shared" si="18"/>
        <v>14972.5</v>
      </c>
      <c r="AG154" s="26">
        <f t="shared" si="19"/>
        <v>434636.75</v>
      </c>
      <c r="AH154" s="17">
        <f t="shared" si="20"/>
        <v>1107076.06</v>
      </c>
      <c r="AI154" s="19">
        <f t="shared" si="21"/>
        <v>1345186.66</v>
      </c>
      <c r="AJ154" s="32">
        <f t="shared" si="22"/>
        <v>-238110.59999999986</v>
      </c>
    </row>
    <row r="155" spans="1:36" x14ac:dyDescent="0.2">
      <c r="A155" s="1" t="s">
        <v>507</v>
      </c>
      <c r="B155" s="1" t="s">
        <v>508</v>
      </c>
      <c r="C155" s="90">
        <v>3290</v>
      </c>
      <c r="D155" s="91" t="s">
        <v>1234</v>
      </c>
      <c r="E155" s="283" t="s">
        <v>1812</v>
      </c>
      <c r="F155" s="267">
        <v>426648.06</v>
      </c>
      <c r="G155" s="267">
        <v>0</v>
      </c>
      <c r="H155" s="267">
        <v>123482.94</v>
      </c>
      <c r="I155" s="283">
        <v>1461531.39</v>
      </c>
      <c r="J155" s="283">
        <v>76560.800000000003</v>
      </c>
      <c r="L155" s="271">
        <v>28662.5</v>
      </c>
      <c r="N155" s="271">
        <v>7795.95</v>
      </c>
      <c r="R155" s="283">
        <v>2705484.32</v>
      </c>
      <c r="T155" s="268">
        <v>553913.48</v>
      </c>
      <c r="U155" s="268">
        <v>226763</v>
      </c>
      <c r="W155" s="268">
        <v>402827</v>
      </c>
      <c r="X155" s="268">
        <v>6000</v>
      </c>
      <c r="Y155" s="269">
        <v>642509</v>
      </c>
      <c r="AB155" s="269">
        <v>443760.87</v>
      </c>
      <c r="AC155" s="269">
        <v>40969.120000000003</v>
      </c>
      <c r="AE155" s="101">
        <f t="shared" si="17"/>
        <v>550131</v>
      </c>
      <c r="AF155" s="37">
        <f t="shared" si="18"/>
        <v>36458.449999999997</v>
      </c>
      <c r="AG155" s="26">
        <f t="shared" si="19"/>
        <v>513672.55</v>
      </c>
      <c r="AH155" s="17">
        <f t="shared" si="20"/>
        <v>1189503.48</v>
      </c>
      <c r="AI155" s="19">
        <f t="shared" si="21"/>
        <v>1127238.9900000002</v>
      </c>
      <c r="AJ155" s="32">
        <f t="shared" si="22"/>
        <v>62264.489999999758</v>
      </c>
    </row>
    <row r="156" spans="1:36" x14ac:dyDescent="0.2">
      <c r="A156" s="1" t="s">
        <v>511</v>
      </c>
      <c r="B156" s="1" t="s">
        <v>512</v>
      </c>
      <c r="C156" s="90">
        <v>3875</v>
      </c>
      <c r="D156" s="91" t="s">
        <v>1235</v>
      </c>
      <c r="E156" s="283" t="s">
        <v>1768</v>
      </c>
      <c r="F156" s="267">
        <v>47407.86</v>
      </c>
      <c r="G156" s="267">
        <v>0</v>
      </c>
      <c r="H156" s="267">
        <v>80193.88</v>
      </c>
      <c r="I156" s="283">
        <v>582027.36</v>
      </c>
      <c r="J156" s="283">
        <v>518553.36</v>
      </c>
      <c r="L156" s="271">
        <v>18045</v>
      </c>
      <c r="N156" s="271">
        <v>985.6</v>
      </c>
      <c r="O156" s="283">
        <v>0</v>
      </c>
      <c r="R156" s="283">
        <v>1733406.94</v>
      </c>
      <c r="T156" s="268">
        <v>547287.72</v>
      </c>
      <c r="W156" s="268">
        <v>730280</v>
      </c>
      <c r="X156" s="268">
        <v>6000</v>
      </c>
      <c r="Y156" s="269">
        <v>1062240</v>
      </c>
      <c r="AB156" s="269">
        <v>342118.18</v>
      </c>
      <c r="AC156" s="269">
        <v>102199.36</v>
      </c>
      <c r="AE156" s="101">
        <f t="shared" si="17"/>
        <v>127601.74</v>
      </c>
      <c r="AF156" s="37">
        <f t="shared" si="18"/>
        <v>19030.599999999999</v>
      </c>
      <c r="AG156" s="26">
        <f t="shared" si="19"/>
        <v>108571.14000000001</v>
      </c>
      <c r="AH156" s="17">
        <f t="shared" si="20"/>
        <v>1283567.72</v>
      </c>
      <c r="AI156" s="19">
        <f t="shared" si="21"/>
        <v>1506557.54</v>
      </c>
      <c r="AJ156" s="32">
        <f t="shared" si="22"/>
        <v>-222989.82000000007</v>
      </c>
    </row>
    <row r="157" spans="1:36" x14ac:dyDescent="0.2">
      <c r="A157" s="1" t="s">
        <v>511</v>
      </c>
      <c r="B157" s="1" t="s">
        <v>512</v>
      </c>
      <c r="C157" s="90">
        <v>4209</v>
      </c>
      <c r="D157" s="91" t="s">
        <v>1236</v>
      </c>
      <c r="E157" s="283" t="s">
        <v>1769</v>
      </c>
      <c r="F157" s="267">
        <v>125512.2</v>
      </c>
      <c r="G157" s="267">
        <v>0</v>
      </c>
      <c r="H157" s="267">
        <v>40668.1</v>
      </c>
      <c r="I157" s="283">
        <v>278876.68</v>
      </c>
      <c r="J157" s="283">
        <v>21531.15</v>
      </c>
      <c r="L157" s="271">
        <v>16725</v>
      </c>
      <c r="Q157" s="283">
        <v>-0.99</v>
      </c>
      <c r="R157" s="283">
        <v>1890457.72</v>
      </c>
      <c r="T157" s="268">
        <v>415486.25</v>
      </c>
      <c r="W157" s="268">
        <v>239990</v>
      </c>
      <c r="X157" s="268">
        <v>6000</v>
      </c>
      <c r="Y157" s="269">
        <v>522846</v>
      </c>
      <c r="AB157" s="269">
        <v>168503.06</v>
      </c>
      <c r="AC157" s="269">
        <v>41886.639999999999</v>
      </c>
      <c r="AD157" s="269">
        <v>32400</v>
      </c>
      <c r="AE157" s="101">
        <f t="shared" si="17"/>
        <v>166180.29999999999</v>
      </c>
      <c r="AF157" s="37">
        <f t="shared" si="18"/>
        <v>16725</v>
      </c>
      <c r="AG157" s="26">
        <f t="shared" si="19"/>
        <v>149455.29999999999</v>
      </c>
      <c r="AH157" s="17">
        <f t="shared" si="20"/>
        <v>661476.25</v>
      </c>
      <c r="AI157" s="19">
        <f t="shared" si="21"/>
        <v>765635.70000000007</v>
      </c>
      <c r="AJ157" s="32">
        <f t="shared" si="22"/>
        <v>-104159.45000000007</v>
      </c>
    </row>
    <row r="158" spans="1:36" x14ac:dyDescent="0.2">
      <c r="A158" s="1" t="s">
        <v>511</v>
      </c>
      <c r="B158" s="1" t="s">
        <v>512</v>
      </c>
      <c r="C158" s="90">
        <v>5209</v>
      </c>
      <c r="D158" s="91" t="s">
        <v>1237</v>
      </c>
      <c r="E158" s="283" t="s">
        <v>1770</v>
      </c>
      <c r="F158" s="267">
        <v>450229.28</v>
      </c>
      <c r="G158" s="267">
        <v>0</v>
      </c>
      <c r="H158" s="267">
        <v>73391.13</v>
      </c>
      <c r="I158" s="283">
        <v>2289615.02</v>
      </c>
      <c r="J158" s="283">
        <v>64663.519999999997</v>
      </c>
      <c r="L158" s="271">
        <v>21930</v>
      </c>
      <c r="N158" s="271">
        <v>0</v>
      </c>
      <c r="Q158" s="283">
        <v>-69.16</v>
      </c>
      <c r="R158" s="283">
        <v>715300.29</v>
      </c>
      <c r="T158" s="268">
        <v>639670.66</v>
      </c>
      <c r="V158" s="268">
        <v>3.82</v>
      </c>
      <c r="W158" s="268">
        <v>531430</v>
      </c>
      <c r="X158" s="268">
        <v>10500</v>
      </c>
      <c r="Y158" s="269">
        <v>885009</v>
      </c>
      <c r="AB158" s="269">
        <v>307508.53000000003</v>
      </c>
      <c r="AC158" s="269">
        <v>74591.5</v>
      </c>
      <c r="AE158" s="101">
        <f t="shared" si="17"/>
        <v>523620.41000000003</v>
      </c>
      <c r="AF158" s="37">
        <f t="shared" si="18"/>
        <v>21930</v>
      </c>
      <c r="AG158" s="26">
        <f t="shared" si="19"/>
        <v>501690.41000000003</v>
      </c>
      <c r="AH158" s="17">
        <f t="shared" si="20"/>
        <v>1181604.48</v>
      </c>
      <c r="AI158" s="19">
        <f t="shared" si="21"/>
        <v>1267109.03</v>
      </c>
      <c r="AJ158" s="32">
        <f t="shared" si="22"/>
        <v>-85504.550000000047</v>
      </c>
    </row>
    <row r="159" spans="1:36" x14ac:dyDescent="0.2">
      <c r="A159" s="1" t="s">
        <v>511</v>
      </c>
      <c r="B159" s="1" t="s">
        <v>512</v>
      </c>
      <c r="C159" s="90">
        <v>5460</v>
      </c>
      <c r="D159" s="91" t="s">
        <v>1238</v>
      </c>
      <c r="E159" s="283" t="s">
        <v>1771</v>
      </c>
      <c r="F159" s="267">
        <v>286134.78000000003</v>
      </c>
      <c r="G159" s="267">
        <v>0</v>
      </c>
      <c r="H159" s="267">
        <v>85544.18</v>
      </c>
      <c r="I159" s="283">
        <v>325929.84000000003</v>
      </c>
      <c r="J159" s="283">
        <v>117128.81</v>
      </c>
      <c r="L159" s="271">
        <v>16125</v>
      </c>
      <c r="N159" s="271">
        <v>510.28</v>
      </c>
      <c r="Q159" s="283">
        <v>2.5</v>
      </c>
      <c r="R159" s="283">
        <v>1595931.52</v>
      </c>
      <c r="T159" s="268">
        <v>563279.73</v>
      </c>
      <c r="W159" s="268">
        <v>272960</v>
      </c>
      <c r="Y159" s="269">
        <v>580440</v>
      </c>
      <c r="AB159" s="269">
        <v>233343.13</v>
      </c>
      <c r="AC159" s="269">
        <v>40045.550000000003</v>
      </c>
      <c r="AD159" s="269">
        <v>12600</v>
      </c>
      <c r="AE159" s="101">
        <f t="shared" si="17"/>
        <v>371678.96</v>
      </c>
      <c r="AF159" s="37">
        <f t="shared" si="18"/>
        <v>16635.28</v>
      </c>
      <c r="AG159" s="26">
        <f t="shared" si="19"/>
        <v>355043.68000000005</v>
      </c>
      <c r="AH159" s="17">
        <f t="shared" si="20"/>
        <v>836239.73</v>
      </c>
      <c r="AI159" s="19">
        <f t="shared" si="21"/>
        <v>866428.68</v>
      </c>
      <c r="AJ159" s="32">
        <f t="shared" si="22"/>
        <v>-30188.95000000007</v>
      </c>
    </row>
    <row r="160" spans="1:36" x14ac:dyDescent="0.2">
      <c r="A160" s="1" t="s">
        <v>515</v>
      </c>
      <c r="B160" s="1" t="s">
        <v>516</v>
      </c>
      <c r="C160" s="90">
        <v>2090</v>
      </c>
      <c r="D160" s="91" t="s">
        <v>1239</v>
      </c>
      <c r="E160" s="283" t="s">
        <v>1772</v>
      </c>
      <c r="F160" s="267">
        <v>376263.18</v>
      </c>
      <c r="G160" s="267">
        <v>0</v>
      </c>
      <c r="H160" s="267">
        <v>50704.639999999999</v>
      </c>
      <c r="I160" s="283">
        <v>313313.40999999997</v>
      </c>
      <c r="J160" s="283">
        <v>128700.64</v>
      </c>
      <c r="K160" s="271">
        <v>0</v>
      </c>
      <c r="L160" s="271">
        <v>53100.5</v>
      </c>
      <c r="N160" s="271">
        <v>157.4</v>
      </c>
      <c r="R160" s="283">
        <v>2218013.29</v>
      </c>
      <c r="T160" s="268">
        <v>499585.55</v>
      </c>
      <c r="V160" s="268">
        <v>172.43</v>
      </c>
      <c r="W160" s="268">
        <v>534976</v>
      </c>
      <c r="Y160" s="269">
        <v>743836</v>
      </c>
      <c r="AB160" s="269">
        <v>117460.89</v>
      </c>
      <c r="AC160" s="269">
        <v>31388.16</v>
      </c>
      <c r="AE160" s="101">
        <f t="shared" si="17"/>
        <v>426967.82</v>
      </c>
      <c r="AF160" s="37">
        <f t="shared" si="18"/>
        <v>53257.9</v>
      </c>
      <c r="AG160" s="26">
        <f t="shared" si="19"/>
        <v>373709.92</v>
      </c>
      <c r="AH160" s="17">
        <f t="shared" si="20"/>
        <v>1034733.98</v>
      </c>
      <c r="AI160" s="19">
        <f t="shared" si="21"/>
        <v>892685.05</v>
      </c>
      <c r="AJ160" s="32">
        <f t="shared" si="22"/>
        <v>142048.92999999993</v>
      </c>
    </row>
    <row r="161" spans="1:36" x14ac:dyDescent="0.2">
      <c r="A161" s="1" t="s">
        <v>515</v>
      </c>
      <c r="B161" s="1" t="s">
        <v>516</v>
      </c>
      <c r="C161" s="90">
        <v>3852</v>
      </c>
      <c r="D161" s="91" t="s">
        <v>1240</v>
      </c>
      <c r="E161" s="283" t="s">
        <v>1773</v>
      </c>
      <c r="F161" s="267">
        <v>248147.71</v>
      </c>
      <c r="G161" s="267">
        <v>0</v>
      </c>
      <c r="H161" s="267">
        <v>36658.11</v>
      </c>
      <c r="I161" s="283">
        <v>126641.12</v>
      </c>
      <c r="J161" s="283">
        <v>736876.1</v>
      </c>
      <c r="N161" s="271">
        <v>894.64</v>
      </c>
      <c r="R161" s="283">
        <v>1904185.77</v>
      </c>
      <c r="T161" s="268">
        <v>605410.06000000006</v>
      </c>
      <c r="V161" s="268">
        <v>47.62</v>
      </c>
      <c r="W161" s="268">
        <v>877331</v>
      </c>
      <c r="Y161" s="269">
        <v>1239551.77</v>
      </c>
      <c r="AB161" s="269">
        <v>141660.56</v>
      </c>
      <c r="AC161" s="269">
        <v>77708.12</v>
      </c>
      <c r="AE161" s="101">
        <f t="shared" si="17"/>
        <v>284805.82</v>
      </c>
      <c r="AF161" s="37">
        <f t="shared" si="18"/>
        <v>894.64</v>
      </c>
      <c r="AG161" s="26">
        <f t="shared" si="19"/>
        <v>283911.18</v>
      </c>
      <c r="AH161" s="17">
        <f t="shared" si="20"/>
        <v>1482788.6800000002</v>
      </c>
      <c r="AI161" s="19">
        <f t="shared" si="21"/>
        <v>1458920.4500000002</v>
      </c>
      <c r="AJ161" s="32">
        <f t="shared" si="22"/>
        <v>23868.229999999981</v>
      </c>
    </row>
    <row r="162" spans="1:36" x14ac:dyDescent="0.2">
      <c r="A162" s="1" t="s">
        <v>515</v>
      </c>
      <c r="B162" s="1" t="s">
        <v>516</v>
      </c>
      <c r="C162" s="90">
        <v>4000</v>
      </c>
      <c r="D162" s="91" t="s">
        <v>1241</v>
      </c>
      <c r="E162" s="283" t="s">
        <v>1774</v>
      </c>
      <c r="F162" s="267">
        <v>277283.3</v>
      </c>
      <c r="G162" s="267">
        <v>0</v>
      </c>
      <c r="H162" s="267">
        <v>16021.64</v>
      </c>
      <c r="I162" s="283">
        <v>391616.18</v>
      </c>
      <c r="J162" s="283">
        <v>758337.5</v>
      </c>
      <c r="N162" s="271">
        <v>6.88</v>
      </c>
      <c r="R162" s="283">
        <v>2050038.21</v>
      </c>
      <c r="T162" s="268">
        <v>685453.95</v>
      </c>
      <c r="V162" s="268">
        <v>47.5</v>
      </c>
      <c r="W162" s="268">
        <v>464802</v>
      </c>
      <c r="X162" s="268">
        <v>0.38</v>
      </c>
      <c r="Y162" s="269">
        <v>802162</v>
      </c>
      <c r="AB162" s="269">
        <v>165476.15</v>
      </c>
      <c r="AC162" s="269">
        <v>80316.960000000006</v>
      </c>
      <c r="AD162" s="269">
        <v>0.38</v>
      </c>
      <c r="AE162" s="101">
        <f t="shared" si="17"/>
        <v>293304.94</v>
      </c>
      <c r="AF162" s="37">
        <f t="shared" si="18"/>
        <v>6.88</v>
      </c>
      <c r="AG162" s="26">
        <f t="shared" si="19"/>
        <v>293298.06</v>
      </c>
      <c r="AH162" s="17">
        <f t="shared" si="20"/>
        <v>1150303.8299999998</v>
      </c>
      <c r="AI162" s="19">
        <f t="shared" si="21"/>
        <v>1047955.49</v>
      </c>
      <c r="AJ162" s="32">
        <f t="shared" si="22"/>
        <v>102348.33999999985</v>
      </c>
    </row>
    <row r="163" spans="1:36" x14ac:dyDescent="0.2">
      <c r="A163" s="1" t="s">
        <v>515</v>
      </c>
      <c r="B163" s="1" t="s">
        <v>516</v>
      </c>
      <c r="C163" s="90">
        <v>5502</v>
      </c>
      <c r="D163" s="91" t="s">
        <v>1242</v>
      </c>
      <c r="E163" s="283" t="s">
        <v>1775</v>
      </c>
      <c r="F163" s="267">
        <v>572747.51</v>
      </c>
      <c r="G163" s="267">
        <v>0</v>
      </c>
      <c r="H163" s="267">
        <v>55921.68</v>
      </c>
      <c r="I163" s="283">
        <v>2005675.46</v>
      </c>
      <c r="J163" s="283">
        <v>212683.63</v>
      </c>
      <c r="Q163" s="283">
        <v>-54447.14</v>
      </c>
      <c r="R163" s="283">
        <v>345682.71</v>
      </c>
      <c r="T163" s="268">
        <v>1047222.53</v>
      </c>
      <c r="V163" s="268">
        <v>443.41</v>
      </c>
      <c r="W163" s="268">
        <v>701681</v>
      </c>
      <c r="Y163" s="269">
        <v>1143961</v>
      </c>
      <c r="AB163" s="269">
        <v>167897.61</v>
      </c>
      <c r="AC163" s="269">
        <v>131600.04</v>
      </c>
      <c r="AE163" s="101">
        <f t="shared" si="17"/>
        <v>628669.19000000006</v>
      </c>
      <c r="AF163" s="37">
        <f t="shared" si="18"/>
        <v>0</v>
      </c>
      <c r="AG163" s="26">
        <f t="shared" si="19"/>
        <v>628669.19000000006</v>
      </c>
      <c r="AH163" s="17">
        <f t="shared" si="20"/>
        <v>1749346.94</v>
      </c>
      <c r="AI163" s="19">
        <f t="shared" si="21"/>
        <v>1443458.65</v>
      </c>
      <c r="AJ163" s="32">
        <f t="shared" si="22"/>
        <v>305888.29000000004</v>
      </c>
    </row>
    <row r="164" spans="1:36" x14ac:dyDescent="0.2">
      <c r="A164" s="1" t="s">
        <v>519</v>
      </c>
      <c r="B164" s="1" t="s">
        <v>520</v>
      </c>
      <c r="C164" s="90">
        <v>2505</v>
      </c>
      <c r="D164" s="91" t="s">
        <v>1243</v>
      </c>
      <c r="E164" s="283" t="s">
        <v>1776</v>
      </c>
      <c r="F164" s="267">
        <v>1182933.3400000001</v>
      </c>
      <c r="G164" s="267">
        <v>0</v>
      </c>
      <c r="H164" s="267">
        <v>64916.98</v>
      </c>
      <c r="I164" s="283">
        <v>920268.65</v>
      </c>
      <c r="J164" s="283">
        <v>200179.73</v>
      </c>
      <c r="K164" s="271">
        <v>4600</v>
      </c>
      <c r="L164" s="271">
        <v>9465</v>
      </c>
      <c r="N164" s="271">
        <v>785.98</v>
      </c>
      <c r="Q164" s="283">
        <v>139669.06</v>
      </c>
      <c r="R164" s="283">
        <v>633085.80000000005</v>
      </c>
      <c r="T164" s="268">
        <v>529006.25</v>
      </c>
      <c r="U164" s="268">
        <v>115000</v>
      </c>
      <c r="W164" s="268">
        <v>373160</v>
      </c>
      <c r="X164" s="268">
        <v>6000</v>
      </c>
      <c r="Y164" s="269">
        <v>515680</v>
      </c>
      <c r="AB164" s="269">
        <v>202753.19</v>
      </c>
      <c r="AC164" s="269">
        <v>54109.8</v>
      </c>
      <c r="AE164" s="101">
        <f t="shared" ref="AE164:AE189" si="23">SUM(F164:H164)</f>
        <v>1247850.32</v>
      </c>
      <c r="AF164" s="37">
        <f t="shared" ref="AF164:AF189" si="24">SUM(K164:N164)</f>
        <v>14850.98</v>
      </c>
      <c r="AG164" s="26">
        <f t="shared" si="19"/>
        <v>1232999.3400000001</v>
      </c>
      <c r="AH164" s="17">
        <f t="shared" si="20"/>
        <v>1023166.25</v>
      </c>
      <c r="AI164" s="19">
        <f t="shared" si="21"/>
        <v>772542.99</v>
      </c>
      <c r="AJ164" s="32">
        <f t="shared" si="22"/>
        <v>250623.26</v>
      </c>
    </row>
    <row r="165" spans="1:36" x14ac:dyDescent="0.2">
      <c r="A165" s="1" t="s">
        <v>519</v>
      </c>
      <c r="B165" s="1" t="s">
        <v>520</v>
      </c>
      <c r="C165" s="90">
        <v>3733</v>
      </c>
      <c r="D165" s="91" t="s">
        <v>1244</v>
      </c>
      <c r="E165" s="283" t="s">
        <v>1777</v>
      </c>
      <c r="F165" s="267">
        <v>1181644.82</v>
      </c>
      <c r="G165" s="267">
        <v>0</v>
      </c>
      <c r="H165" s="267">
        <v>49222.3</v>
      </c>
      <c r="I165" s="283">
        <v>98293.45</v>
      </c>
      <c r="J165" s="283">
        <v>211639.36</v>
      </c>
      <c r="L165" s="271">
        <v>34905</v>
      </c>
      <c r="N165" s="271">
        <v>176.73</v>
      </c>
      <c r="Q165" s="283">
        <v>185836.08</v>
      </c>
      <c r="R165" s="283">
        <v>1315994.6399999999</v>
      </c>
      <c r="T165" s="268">
        <v>598541.73</v>
      </c>
      <c r="U165" s="268">
        <v>34077</v>
      </c>
      <c r="W165" s="268">
        <v>444960</v>
      </c>
      <c r="X165" s="268">
        <v>15750</v>
      </c>
      <c r="Y165" s="269">
        <v>650265</v>
      </c>
      <c r="AB165" s="269">
        <v>223187.37</v>
      </c>
      <c r="AC165" s="269">
        <v>19147.759999999998</v>
      </c>
      <c r="AE165" s="101">
        <f t="shared" si="23"/>
        <v>1230867.1200000001</v>
      </c>
      <c r="AF165" s="37">
        <f t="shared" si="24"/>
        <v>35081.730000000003</v>
      </c>
      <c r="AG165" s="26">
        <f t="shared" si="19"/>
        <v>1195785.3900000001</v>
      </c>
      <c r="AH165" s="17">
        <f t="shared" si="20"/>
        <v>1093328.73</v>
      </c>
      <c r="AI165" s="19">
        <f t="shared" si="21"/>
        <v>892600.13</v>
      </c>
      <c r="AJ165" s="32">
        <f t="shared" si="22"/>
        <v>200728.59999999998</v>
      </c>
    </row>
    <row r="166" spans="1:36" x14ac:dyDescent="0.2">
      <c r="A166" s="1" t="s">
        <v>519</v>
      </c>
      <c r="B166" s="1" t="s">
        <v>520</v>
      </c>
      <c r="C166" s="90">
        <v>5221</v>
      </c>
      <c r="D166" s="91" t="s">
        <v>1245</v>
      </c>
      <c r="E166" s="283" t="s">
        <v>1778</v>
      </c>
      <c r="F166" s="267">
        <v>825162.16</v>
      </c>
      <c r="G166" s="267">
        <v>0</v>
      </c>
      <c r="H166" s="267">
        <v>47851.7</v>
      </c>
      <c r="I166" s="283">
        <v>122402.88</v>
      </c>
      <c r="J166" s="283">
        <v>554823.18000000005</v>
      </c>
      <c r="K166" s="271">
        <v>8800</v>
      </c>
      <c r="N166" s="271">
        <v>0</v>
      </c>
      <c r="Q166" s="283">
        <v>209163.98</v>
      </c>
      <c r="R166" s="283">
        <v>1954472.19</v>
      </c>
      <c r="T166" s="268">
        <v>716061.69</v>
      </c>
      <c r="U166" s="268">
        <v>195000</v>
      </c>
      <c r="W166" s="268">
        <v>457320</v>
      </c>
      <c r="X166" s="268">
        <v>6000</v>
      </c>
      <c r="Y166" s="269">
        <v>698770</v>
      </c>
      <c r="AB166" s="269">
        <v>255480.97</v>
      </c>
      <c r="AC166" s="269">
        <v>65325.88</v>
      </c>
      <c r="AE166" s="101">
        <f t="shared" si="23"/>
        <v>873013.86</v>
      </c>
      <c r="AF166" s="37">
        <f t="shared" si="24"/>
        <v>8800</v>
      </c>
      <c r="AG166" s="26">
        <f t="shared" si="19"/>
        <v>864213.86</v>
      </c>
      <c r="AH166" s="17">
        <f t="shared" si="20"/>
        <v>1374381.69</v>
      </c>
      <c r="AI166" s="19">
        <f t="shared" si="21"/>
        <v>1019576.85</v>
      </c>
      <c r="AJ166" s="32">
        <f t="shared" si="22"/>
        <v>354804.83999999997</v>
      </c>
    </row>
    <row r="167" spans="1:36" x14ac:dyDescent="0.2">
      <c r="A167" s="1" t="s">
        <v>519</v>
      </c>
      <c r="B167" s="1" t="s">
        <v>520</v>
      </c>
      <c r="C167" s="90">
        <v>2747</v>
      </c>
      <c r="D167" s="91" t="s">
        <v>1246</v>
      </c>
      <c r="E167" s="283" t="s">
        <v>1779</v>
      </c>
      <c r="F167" s="267">
        <v>842169.01</v>
      </c>
      <c r="G167" s="267">
        <v>0</v>
      </c>
      <c r="H167" s="267">
        <v>40968.5</v>
      </c>
      <c r="I167" s="283">
        <v>527133.98</v>
      </c>
      <c r="J167" s="283">
        <v>86394.25</v>
      </c>
      <c r="K167" s="271">
        <v>17864</v>
      </c>
      <c r="L167" s="271">
        <v>26447</v>
      </c>
      <c r="N167" s="271">
        <v>50.69</v>
      </c>
      <c r="Q167" s="283">
        <v>128918.68</v>
      </c>
      <c r="R167" s="283">
        <v>1659140.58</v>
      </c>
      <c r="T167" s="268">
        <v>555391.61</v>
      </c>
      <c r="U167" s="268">
        <v>75000</v>
      </c>
      <c r="W167" s="268">
        <v>777180</v>
      </c>
      <c r="X167" s="268">
        <v>13500</v>
      </c>
      <c r="Y167" s="269">
        <v>891940</v>
      </c>
      <c r="AB167" s="269">
        <v>301418.5</v>
      </c>
      <c r="AC167" s="269">
        <v>46421.08</v>
      </c>
      <c r="AE167" s="101">
        <f t="shared" si="23"/>
        <v>883137.51</v>
      </c>
      <c r="AF167" s="37">
        <f t="shared" si="24"/>
        <v>44361.69</v>
      </c>
      <c r="AG167" s="26">
        <f t="shared" si="19"/>
        <v>838775.82000000007</v>
      </c>
      <c r="AH167" s="17">
        <f t="shared" si="20"/>
        <v>1421071.6099999999</v>
      </c>
      <c r="AI167" s="19">
        <f t="shared" si="21"/>
        <v>1239779.58</v>
      </c>
      <c r="AJ167" s="32">
        <f t="shared" si="22"/>
        <v>181292.0299999998</v>
      </c>
    </row>
    <row r="168" spans="1:36" x14ac:dyDescent="0.2">
      <c r="A168" s="1" t="s">
        <v>519</v>
      </c>
      <c r="B168" s="1" t="s">
        <v>520</v>
      </c>
      <c r="C168" s="90">
        <v>3860</v>
      </c>
      <c r="D168" s="91" t="s">
        <v>1247</v>
      </c>
      <c r="E168" s="283" t="s">
        <v>1780</v>
      </c>
      <c r="F168" s="267">
        <v>523388</v>
      </c>
      <c r="G168" s="267">
        <v>0</v>
      </c>
      <c r="H168" s="267">
        <v>27043.99</v>
      </c>
      <c r="I168" s="283">
        <v>490265.04</v>
      </c>
      <c r="J168" s="283">
        <v>133997.88</v>
      </c>
      <c r="K168" s="271">
        <v>10000</v>
      </c>
      <c r="L168" s="271">
        <v>18127.5</v>
      </c>
      <c r="N168" s="271">
        <v>93.48</v>
      </c>
      <c r="Q168" s="283">
        <v>186095.32</v>
      </c>
      <c r="R168" s="283">
        <v>3430123.36</v>
      </c>
      <c r="T168" s="268">
        <v>660508.43000000005</v>
      </c>
      <c r="W168" s="268">
        <v>939520</v>
      </c>
      <c r="X168" s="268">
        <v>9500</v>
      </c>
      <c r="Y168" s="269">
        <v>1177730</v>
      </c>
      <c r="AB168" s="269">
        <v>486470.02</v>
      </c>
      <c r="AC168" s="269">
        <v>73768.600000000006</v>
      </c>
      <c r="AE168" s="101">
        <f t="shared" si="23"/>
        <v>550431.99</v>
      </c>
      <c r="AF168" s="37">
        <f t="shared" si="24"/>
        <v>28220.98</v>
      </c>
      <c r="AG168" s="26">
        <f t="shared" si="19"/>
        <v>522211.01</v>
      </c>
      <c r="AH168" s="17">
        <f t="shared" si="20"/>
        <v>1609528.4300000002</v>
      </c>
      <c r="AI168" s="19">
        <f t="shared" si="21"/>
        <v>1737968.62</v>
      </c>
      <c r="AJ168" s="32">
        <f t="shared" si="22"/>
        <v>-128440.18999999994</v>
      </c>
    </row>
    <row r="169" spans="1:36" x14ac:dyDescent="0.2">
      <c r="A169" s="1" t="s">
        <v>523</v>
      </c>
      <c r="B169" s="1" t="s">
        <v>524</v>
      </c>
      <c r="C169" s="90">
        <v>992</v>
      </c>
      <c r="D169" s="91" t="s">
        <v>1248</v>
      </c>
      <c r="E169" s="283" t="s">
        <v>1781</v>
      </c>
      <c r="F169" s="267">
        <v>559088.21</v>
      </c>
      <c r="G169" s="267">
        <v>0</v>
      </c>
      <c r="H169" s="267">
        <v>67984.759999999995</v>
      </c>
      <c r="I169" s="283">
        <v>3737984.88</v>
      </c>
      <c r="J169" s="283">
        <v>114118.97</v>
      </c>
      <c r="N169" s="271">
        <v>901.92</v>
      </c>
      <c r="Q169" s="283">
        <v>20.37</v>
      </c>
      <c r="R169" s="283">
        <v>2074034.47</v>
      </c>
      <c r="T169" s="268">
        <v>512667.5</v>
      </c>
      <c r="W169" s="268">
        <v>290860</v>
      </c>
      <c r="Y169" s="269">
        <v>564264</v>
      </c>
      <c r="AB169" s="269">
        <v>159392.14000000001</v>
      </c>
      <c r="AC169" s="269">
        <v>3644.2</v>
      </c>
      <c r="AE169" s="101">
        <f t="shared" si="23"/>
        <v>627072.97</v>
      </c>
      <c r="AF169" s="37">
        <f t="shared" si="24"/>
        <v>901.92</v>
      </c>
      <c r="AG169" s="26">
        <f t="shared" si="19"/>
        <v>626171.04999999993</v>
      </c>
      <c r="AH169" s="17">
        <f t="shared" si="20"/>
        <v>803527.5</v>
      </c>
      <c r="AI169" s="19">
        <f t="shared" si="21"/>
        <v>727300.34</v>
      </c>
      <c r="AJ169" s="32">
        <f t="shared" si="22"/>
        <v>76227.160000000033</v>
      </c>
    </row>
    <row r="170" spans="1:36" x14ac:dyDescent="0.2">
      <c r="A170" s="1" t="s">
        <v>523</v>
      </c>
      <c r="B170" s="1" t="s">
        <v>524</v>
      </c>
      <c r="C170" s="90">
        <v>5690</v>
      </c>
      <c r="D170" s="91" t="s">
        <v>1249</v>
      </c>
      <c r="E170" s="283" t="s">
        <v>1782</v>
      </c>
      <c r="F170" s="267">
        <v>709168.71</v>
      </c>
      <c r="G170" s="267">
        <v>0</v>
      </c>
      <c r="H170" s="267">
        <v>84289.73</v>
      </c>
      <c r="I170" s="283">
        <v>227691.35</v>
      </c>
      <c r="J170" s="283">
        <v>52325.87</v>
      </c>
      <c r="N170" s="271">
        <v>140473.03</v>
      </c>
      <c r="Q170" s="283">
        <v>0.15</v>
      </c>
      <c r="R170" s="283">
        <v>2188176.4900000002</v>
      </c>
      <c r="T170" s="268">
        <v>712072.83</v>
      </c>
      <c r="U170" s="268">
        <v>16500</v>
      </c>
      <c r="W170" s="268">
        <v>485701</v>
      </c>
      <c r="Y170" s="269">
        <v>846135</v>
      </c>
      <c r="AB170" s="269">
        <v>277813.51</v>
      </c>
      <c r="AC170" s="269">
        <v>38999.730000000003</v>
      </c>
      <c r="AE170" s="101">
        <f t="shared" si="23"/>
        <v>793458.44</v>
      </c>
      <c r="AF170" s="37">
        <f t="shared" si="24"/>
        <v>140473.03</v>
      </c>
      <c r="AG170" s="26">
        <f t="shared" si="19"/>
        <v>652985.40999999992</v>
      </c>
      <c r="AH170" s="17">
        <f t="shared" si="20"/>
        <v>1214273.83</v>
      </c>
      <c r="AI170" s="19">
        <f t="shared" si="21"/>
        <v>1162948.24</v>
      </c>
      <c r="AJ170" s="32">
        <f t="shared" si="22"/>
        <v>51325.590000000084</v>
      </c>
    </row>
    <row r="171" spans="1:36" x14ac:dyDescent="0.2">
      <c r="A171" s="1" t="s">
        <v>523</v>
      </c>
      <c r="B171" s="1" t="s">
        <v>524</v>
      </c>
      <c r="C171" s="90">
        <v>3265</v>
      </c>
      <c r="D171" s="91" t="s">
        <v>1250</v>
      </c>
      <c r="E171" s="283" t="s">
        <v>1783</v>
      </c>
      <c r="F171" s="267">
        <v>517972.67</v>
      </c>
      <c r="G171" s="267">
        <v>0</v>
      </c>
      <c r="H171" s="267">
        <v>109758.48</v>
      </c>
      <c r="I171" s="283">
        <v>471100.8</v>
      </c>
      <c r="J171" s="283">
        <v>665370.87</v>
      </c>
      <c r="N171" s="271">
        <v>4459</v>
      </c>
      <c r="Q171" s="283">
        <v>13084</v>
      </c>
      <c r="R171" s="283">
        <v>1890317.34</v>
      </c>
      <c r="T171" s="268">
        <v>514548.92</v>
      </c>
      <c r="U171" s="268">
        <v>9000</v>
      </c>
      <c r="V171" s="268">
        <v>1113.32</v>
      </c>
      <c r="W171" s="268">
        <v>455740</v>
      </c>
      <c r="Y171" s="269">
        <v>663341</v>
      </c>
      <c r="AB171" s="269">
        <v>260532.51</v>
      </c>
      <c r="AC171" s="269">
        <v>39914.910000000003</v>
      </c>
      <c r="AE171" s="101">
        <f t="shared" si="23"/>
        <v>627731.15</v>
      </c>
      <c r="AF171" s="37">
        <f t="shared" si="24"/>
        <v>4459</v>
      </c>
      <c r="AG171" s="26">
        <f t="shared" si="19"/>
        <v>623272.15</v>
      </c>
      <c r="AH171" s="17">
        <f t="shared" si="20"/>
        <v>980402.24</v>
      </c>
      <c r="AI171" s="19">
        <f t="shared" si="21"/>
        <v>963788.42</v>
      </c>
      <c r="AJ171" s="32">
        <f t="shared" si="22"/>
        <v>16613.819999999949</v>
      </c>
    </row>
    <row r="172" spans="1:36" x14ac:dyDescent="0.2">
      <c r="A172" s="1" t="s">
        <v>523</v>
      </c>
      <c r="B172" s="1" t="s">
        <v>524</v>
      </c>
      <c r="C172" s="90">
        <v>5131</v>
      </c>
      <c r="D172" s="91" t="s">
        <v>1251</v>
      </c>
      <c r="E172" s="283" t="s">
        <v>1784</v>
      </c>
      <c r="F172" s="267">
        <v>630209.55000000005</v>
      </c>
      <c r="G172" s="267">
        <v>0</v>
      </c>
      <c r="H172" s="267">
        <v>51269.74</v>
      </c>
      <c r="I172" s="283">
        <v>310188.95</v>
      </c>
      <c r="J172" s="283">
        <v>210344.09</v>
      </c>
      <c r="N172" s="271">
        <v>184109.8</v>
      </c>
      <c r="R172" s="283">
        <v>2400624.13</v>
      </c>
      <c r="T172" s="268">
        <v>546846.55000000005</v>
      </c>
      <c r="W172" s="268">
        <v>722040</v>
      </c>
      <c r="Y172" s="269">
        <v>929182</v>
      </c>
      <c r="Z172" s="269">
        <v>7500</v>
      </c>
      <c r="AB172" s="269">
        <v>271610.46999999997</v>
      </c>
      <c r="AC172" s="269">
        <v>65362.52</v>
      </c>
      <c r="AE172" s="101">
        <f t="shared" si="23"/>
        <v>681479.29</v>
      </c>
      <c r="AF172" s="37">
        <f t="shared" si="24"/>
        <v>184109.8</v>
      </c>
      <c r="AG172" s="26">
        <f t="shared" si="19"/>
        <v>497369.49000000005</v>
      </c>
      <c r="AH172" s="17">
        <f t="shared" si="20"/>
        <v>1268886.55</v>
      </c>
      <c r="AI172" s="19">
        <f t="shared" si="21"/>
        <v>1273654.99</v>
      </c>
      <c r="AJ172" s="32">
        <f t="shared" si="22"/>
        <v>-4768.4399999999441</v>
      </c>
    </row>
    <row r="173" spans="1:36" x14ac:dyDescent="0.2">
      <c r="A173" s="1" t="s">
        <v>523</v>
      </c>
      <c r="B173" s="1" t="s">
        <v>524</v>
      </c>
      <c r="C173" s="90">
        <v>3470</v>
      </c>
      <c r="D173" s="91" t="s">
        <v>1252</v>
      </c>
      <c r="E173" s="283" t="s">
        <v>1785</v>
      </c>
      <c r="F173" s="267">
        <v>1027308.04</v>
      </c>
      <c r="G173" s="267">
        <v>0</v>
      </c>
      <c r="H173" s="267">
        <v>44707.94</v>
      </c>
      <c r="I173" s="283">
        <v>684481</v>
      </c>
      <c r="J173" s="283">
        <v>517586.47</v>
      </c>
      <c r="N173" s="271">
        <v>12414.98</v>
      </c>
      <c r="Q173" s="283">
        <v>-1007.49</v>
      </c>
      <c r="R173" s="283">
        <v>1658240.02</v>
      </c>
      <c r="T173" s="268">
        <v>778196.59</v>
      </c>
      <c r="W173" s="268">
        <v>434260</v>
      </c>
      <c r="Y173" s="269">
        <v>835610</v>
      </c>
      <c r="AB173" s="269">
        <v>223508.41</v>
      </c>
      <c r="AC173" s="269">
        <v>56751.16</v>
      </c>
      <c r="AE173" s="101">
        <f t="shared" si="23"/>
        <v>1072015.98</v>
      </c>
      <c r="AF173" s="37">
        <f t="shared" si="24"/>
        <v>12414.98</v>
      </c>
      <c r="AG173" s="26">
        <f t="shared" si="19"/>
        <v>1059601</v>
      </c>
      <c r="AH173" s="17">
        <f t="shared" si="20"/>
        <v>1212456.5899999999</v>
      </c>
      <c r="AI173" s="19">
        <f t="shared" si="21"/>
        <v>1115869.5699999998</v>
      </c>
      <c r="AJ173" s="32">
        <f t="shared" si="22"/>
        <v>96587.020000000019</v>
      </c>
    </row>
    <row r="174" spans="1:36" x14ac:dyDescent="0.2">
      <c r="A174" s="1" t="s">
        <v>523</v>
      </c>
      <c r="B174" s="1" t="s">
        <v>524</v>
      </c>
      <c r="C174" s="90">
        <v>6314</v>
      </c>
      <c r="D174" s="91" t="s">
        <v>1253</v>
      </c>
      <c r="E174" s="283" t="s">
        <v>1786</v>
      </c>
      <c r="F174" s="267">
        <v>527403.07999999996</v>
      </c>
      <c r="G174" s="267">
        <v>0</v>
      </c>
      <c r="H174" s="267">
        <v>107206.48</v>
      </c>
      <c r="I174" s="283">
        <v>372952.28</v>
      </c>
      <c r="J174" s="283">
        <v>108641.08</v>
      </c>
      <c r="N174" s="271">
        <v>329.26</v>
      </c>
      <c r="Q174" s="283">
        <v>-3400</v>
      </c>
      <c r="R174" s="283">
        <v>2400624.13</v>
      </c>
      <c r="T174" s="268">
        <v>790716.7</v>
      </c>
      <c r="W174" s="268">
        <v>425880</v>
      </c>
      <c r="Y174" s="269">
        <v>829345.92</v>
      </c>
      <c r="AB174" s="269">
        <v>298611.03000000003</v>
      </c>
      <c r="AC174" s="269">
        <v>36767.56</v>
      </c>
      <c r="AE174" s="101">
        <f t="shared" si="23"/>
        <v>634609.55999999994</v>
      </c>
      <c r="AF174" s="37">
        <f t="shared" si="24"/>
        <v>329.26</v>
      </c>
      <c r="AG174" s="26">
        <f t="shared" si="19"/>
        <v>634280.29999999993</v>
      </c>
      <c r="AH174" s="17">
        <f t="shared" si="20"/>
        <v>1216596.7</v>
      </c>
      <c r="AI174" s="19">
        <f t="shared" si="21"/>
        <v>1164724.5100000002</v>
      </c>
      <c r="AJ174" s="32">
        <f t="shared" si="22"/>
        <v>51872.189999999711</v>
      </c>
    </row>
    <row r="175" spans="1:36" x14ac:dyDescent="0.2">
      <c r="A175" s="1" t="s">
        <v>527</v>
      </c>
      <c r="B175" s="1" t="s">
        <v>528</v>
      </c>
      <c r="C175" s="90">
        <v>4818</v>
      </c>
      <c r="D175" s="91" t="s">
        <v>1254</v>
      </c>
      <c r="E175" s="283" t="s">
        <v>1787</v>
      </c>
      <c r="F175" s="267">
        <v>1297054.03</v>
      </c>
      <c r="G175" s="267">
        <v>0</v>
      </c>
      <c r="H175" s="267">
        <v>13464.34</v>
      </c>
      <c r="I175" s="283">
        <v>134137.87</v>
      </c>
      <c r="J175" s="283">
        <v>100088.09</v>
      </c>
      <c r="N175" s="271">
        <v>130.84</v>
      </c>
      <c r="R175" s="283">
        <v>1908740.29</v>
      </c>
      <c r="T175" s="268">
        <v>1266491.1399999999</v>
      </c>
      <c r="V175" s="268">
        <v>27.55</v>
      </c>
      <c r="W175" s="268">
        <v>568130</v>
      </c>
      <c r="Y175" s="269">
        <v>863930</v>
      </c>
      <c r="AB175" s="269">
        <v>255453.82</v>
      </c>
      <c r="AC175" s="269">
        <v>35091.589999999997</v>
      </c>
      <c r="AE175" s="101">
        <f t="shared" si="23"/>
        <v>1310518.3700000001</v>
      </c>
      <c r="AF175" s="37">
        <f t="shared" si="24"/>
        <v>130.84</v>
      </c>
      <c r="AG175" s="26">
        <f t="shared" si="19"/>
        <v>1310387.53</v>
      </c>
      <c r="AH175" s="17">
        <f t="shared" si="20"/>
        <v>1834648.69</v>
      </c>
      <c r="AI175" s="19">
        <f t="shared" si="21"/>
        <v>1154475.4100000001</v>
      </c>
      <c r="AJ175" s="32">
        <f t="shared" si="22"/>
        <v>680173.2799999998</v>
      </c>
    </row>
    <row r="176" spans="1:36" x14ac:dyDescent="0.2">
      <c r="A176" s="1" t="s">
        <v>527</v>
      </c>
      <c r="B176" s="1" t="s">
        <v>528</v>
      </c>
      <c r="C176" s="90">
        <v>3493</v>
      </c>
      <c r="D176" s="91" t="s">
        <v>1255</v>
      </c>
      <c r="E176" s="283" t="s">
        <v>1788</v>
      </c>
      <c r="F176" s="267">
        <v>1182435.8400000001</v>
      </c>
      <c r="G176" s="267">
        <v>0</v>
      </c>
      <c r="H176" s="267">
        <v>25193.18</v>
      </c>
      <c r="I176" s="283">
        <v>481946.73</v>
      </c>
      <c r="J176" s="283">
        <v>180668.09</v>
      </c>
      <c r="N176" s="271">
        <v>46.83</v>
      </c>
      <c r="R176" s="283">
        <v>2036218.61</v>
      </c>
      <c r="T176" s="268">
        <v>1288120.82</v>
      </c>
      <c r="V176" s="268">
        <v>87.53</v>
      </c>
      <c r="W176" s="268">
        <v>536200</v>
      </c>
      <c r="Y176" s="269">
        <v>930400</v>
      </c>
      <c r="AB176" s="269">
        <v>285883.23</v>
      </c>
      <c r="AC176" s="269">
        <v>71773.64</v>
      </c>
      <c r="AE176" s="101">
        <f t="shared" si="23"/>
        <v>1207629.02</v>
      </c>
      <c r="AF176" s="37">
        <f t="shared" si="24"/>
        <v>46.83</v>
      </c>
      <c r="AG176" s="26">
        <f t="shared" si="19"/>
        <v>1207582.19</v>
      </c>
      <c r="AH176" s="17">
        <f t="shared" si="20"/>
        <v>1824408.35</v>
      </c>
      <c r="AI176" s="19">
        <f t="shared" si="21"/>
        <v>1288056.8699999999</v>
      </c>
      <c r="AJ176" s="32">
        <f t="shared" si="22"/>
        <v>536351.48000000021</v>
      </c>
    </row>
    <row r="177" spans="1:36" x14ac:dyDescent="0.2">
      <c r="A177" s="1" t="s">
        <v>527</v>
      </c>
      <c r="B177" s="1" t="s">
        <v>528</v>
      </c>
      <c r="C177" s="90">
        <v>2171</v>
      </c>
      <c r="D177" s="91" t="s">
        <v>1256</v>
      </c>
      <c r="E177" s="283" t="s">
        <v>1789</v>
      </c>
      <c r="F177" s="267">
        <v>911541.39</v>
      </c>
      <c r="G177" s="267">
        <v>0</v>
      </c>
      <c r="H177" s="267">
        <v>13009.68</v>
      </c>
      <c r="I177" s="283">
        <v>86272.9</v>
      </c>
      <c r="J177" s="283">
        <v>174904.3</v>
      </c>
      <c r="N177" s="271">
        <v>37.380000000000003</v>
      </c>
      <c r="R177" s="283">
        <v>2581996.2400000002</v>
      </c>
      <c r="T177" s="268">
        <v>811793.36</v>
      </c>
      <c r="W177" s="268">
        <v>349130</v>
      </c>
      <c r="Y177" s="269">
        <v>542850</v>
      </c>
      <c r="AB177" s="269">
        <v>169681.88</v>
      </c>
      <c r="AC177" s="269">
        <v>73097.429999999993</v>
      </c>
      <c r="AE177" s="101">
        <f t="shared" si="23"/>
        <v>924551.07000000007</v>
      </c>
      <c r="AF177" s="37">
        <f t="shared" si="24"/>
        <v>37.380000000000003</v>
      </c>
      <c r="AG177" s="26">
        <f t="shared" si="19"/>
        <v>924513.69000000006</v>
      </c>
      <c r="AH177" s="17">
        <f t="shared" si="20"/>
        <v>1160923.3599999999</v>
      </c>
      <c r="AI177" s="19">
        <f t="shared" si="21"/>
        <v>785629.31</v>
      </c>
      <c r="AJ177" s="32">
        <f t="shared" si="22"/>
        <v>375294.04999999981</v>
      </c>
    </row>
    <row r="178" spans="1:36" x14ac:dyDescent="0.2">
      <c r="A178" s="1" t="s">
        <v>527</v>
      </c>
      <c r="B178" s="1" t="s">
        <v>528</v>
      </c>
      <c r="C178" s="90">
        <v>4974</v>
      </c>
      <c r="D178" s="91" t="s">
        <v>1257</v>
      </c>
      <c r="E178" s="283" t="s">
        <v>1790</v>
      </c>
      <c r="F178" s="267">
        <v>930564.93</v>
      </c>
      <c r="G178" s="267">
        <v>0</v>
      </c>
      <c r="H178" s="267">
        <v>15459.22</v>
      </c>
      <c r="I178" s="283">
        <v>201769.01</v>
      </c>
      <c r="J178" s="283">
        <v>170127.08</v>
      </c>
      <c r="N178" s="271">
        <v>65.42</v>
      </c>
      <c r="R178" s="283">
        <v>1442473.15</v>
      </c>
      <c r="T178" s="268">
        <v>1110636.74</v>
      </c>
      <c r="V178" s="268">
        <v>68.459999999999994</v>
      </c>
      <c r="W178" s="268">
        <v>439310</v>
      </c>
      <c r="Y178" s="269">
        <v>628430</v>
      </c>
      <c r="AB178" s="269">
        <v>205375.01</v>
      </c>
      <c r="AC178" s="269">
        <v>63810.48</v>
      </c>
      <c r="AE178" s="101">
        <f t="shared" si="23"/>
        <v>946024.15</v>
      </c>
      <c r="AF178" s="37">
        <f t="shared" si="24"/>
        <v>65.42</v>
      </c>
      <c r="AG178" s="26">
        <f t="shared" si="19"/>
        <v>945958.73</v>
      </c>
      <c r="AH178" s="17">
        <f t="shared" si="20"/>
        <v>1550015.2</v>
      </c>
      <c r="AI178" s="19">
        <f t="shared" si="21"/>
        <v>897615.49</v>
      </c>
      <c r="AJ178" s="32">
        <f t="shared" si="22"/>
        <v>652399.71</v>
      </c>
    </row>
    <row r="179" spans="1:36" x14ac:dyDescent="0.2">
      <c r="A179" s="1" t="s">
        <v>527</v>
      </c>
      <c r="B179" s="1" t="s">
        <v>528</v>
      </c>
      <c r="C179" s="90">
        <v>2190</v>
      </c>
      <c r="D179" s="91" t="s">
        <v>1258</v>
      </c>
      <c r="E179" s="283" t="s">
        <v>1791</v>
      </c>
      <c r="F179" s="267">
        <v>1026051.79</v>
      </c>
      <c r="G179" s="267">
        <v>0</v>
      </c>
      <c r="H179" s="267">
        <v>4579.4799999999996</v>
      </c>
      <c r="I179" s="283">
        <v>262068.34</v>
      </c>
      <c r="J179" s="283">
        <v>107658.47</v>
      </c>
      <c r="N179" s="271">
        <v>0</v>
      </c>
      <c r="R179" s="283">
        <v>1708773.29</v>
      </c>
      <c r="T179" s="268">
        <v>696537.2</v>
      </c>
      <c r="W179" s="268">
        <v>392560</v>
      </c>
      <c r="Y179" s="269">
        <v>534240</v>
      </c>
      <c r="AB179" s="269">
        <v>179323.36</v>
      </c>
      <c r="AC179" s="269">
        <v>55943.08</v>
      </c>
      <c r="AE179" s="101">
        <f t="shared" si="23"/>
        <v>1030631.27</v>
      </c>
      <c r="AF179" s="37">
        <f t="shared" si="24"/>
        <v>0</v>
      </c>
      <c r="AG179" s="26">
        <f t="shared" si="19"/>
        <v>1030631.27</v>
      </c>
      <c r="AH179" s="17">
        <f t="shared" si="20"/>
        <v>1089097.2</v>
      </c>
      <c r="AI179" s="19">
        <f t="shared" si="21"/>
        <v>769506.44</v>
      </c>
      <c r="AJ179" s="32">
        <f t="shared" si="22"/>
        <v>319590.76</v>
      </c>
    </row>
    <row r="180" spans="1:36" x14ac:dyDescent="0.2">
      <c r="A180" s="1" t="s">
        <v>527</v>
      </c>
      <c r="B180" s="1" t="s">
        <v>528</v>
      </c>
      <c r="C180" s="90">
        <v>3183</v>
      </c>
      <c r="D180" s="91" t="s">
        <v>1259</v>
      </c>
      <c r="E180" s="283" t="s">
        <v>1792</v>
      </c>
      <c r="F180" s="267">
        <v>769508.43</v>
      </c>
      <c r="G180" s="267">
        <v>4800</v>
      </c>
      <c r="H180" s="267">
        <v>19808.5</v>
      </c>
      <c r="I180" s="283">
        <v>27849.11</v>
      </c>
      <c r="J180" s="283">
        <v>68222.87</v>
      </c>
      <c r="N180" s="271">
        <v>29.8</v>
      </c>
      <c r="Q180" s="283">
        <v>-4</v>
      </c>
      <c r="R180" s="283">
        <v>1572242.02</v>
      </c>
      <c r="T180" s="268">
        <v>826502.6</v>
      </c>
      <c r="V180" s="268">
        <v>1151.17</v>
      </c>
      <c r="W180" s="268">
        <v>392730</v>
      </c>
      <c r="Y180" s="269">
        <v>594810</v>
      </c>
      <c r="AB180" s="269">
        <v>193395.97</v>
      </c>
      <c r="AC180" s="269">
        <v>20848.8</v>
      </c>
      <c r="AE180" s="101">
        <f t="shared" si="23"/>
        <v>794116.93</v>
      </c>
      <c r="AF180" s="37">
        <f t="shared" si="24"/>
        <v>29.8</v>
      </c>
      <c r="AG180" s="26">
        <f t="shared" si="19"/>
        <v>794087.13</v>
      </c>
      <c r="AH180" s="17">
        <f t="shared" si="20"/>
        <v>1220383.77</v>
      </c>
      <c r="AI180" s="19">
        <f t="shared" si="21"/>
        <v>809054.77</v>
      </c>
      <c r="AJ180" s="32">
        <f t="shared" si="22"/>
        <v>411329</v>
      </c>
    </row>
    <row r="181" spans="1:36" x14ac:dyDescent="0.2">
      <c r="A181" s="1" t="s">
        <v>527</v>
      </c>
      <c r="B181" s="1" t="s">
        <v>528</v>
      </c>
      <c r="C181" s="90">
        <v>3642</v>
      </c>
      <c r="D181" s="91" t="s">
        <v>1260</v>
      </c>
      <c r="E181" s="283" t="s">
        <v>1793</v>
      </c>
      <c r="F181" s="267">
        <v>998907.02</v>
      </c>
      <c r="G181" s="267">
        <v>0</v>
      </c>
      <c r="H181" s="267">
        <v>13383.63</v>
      </c>
      <c r="I181" s="283">
        <v>93905.1</v>
      </c>
      <c r="J181" s="283">
        <v>141010.29999999999</v>
      </c>
      <c r="N181" s="271">
        <v>46.74</v>
      </c>
      <c r="R181" s="283">
        <v>1286359.3700000001</v>
      </c>
      <c r="T181" s="268">
        <v>1229188.17</v>
      </c>
      <c r="U181" s="268">
        <v>55540</v>
      </c>
      <c r="V181" s="268">
        <v>280.5</v>
      </c>
      <c r="W181" s="268">
        <v>425220</v>
      </c>
      <c r="Y181" s="269">
        <v>684060</v>
      </c>
      <c r="AB181" s="269">
        <v>228081.56</v>
      </c>
      <c r="AC181" s="269">
        <v>28683.439999999999</v>
      </c>
      <c r="AE181" s="101">
        <f t="shared" si="23"/>
        <v>1012290.65</v>
      </c>
      <c r="AF181" s="37">
        <f t="shared" si="24"/>
        <v>46.74</v>
      </c>
      <c r="AG181" s="26">
        <f t="shared" si="19"/>
        <v>1012243.91</v>
      </c>
      <c r="AH181" s="17">
        <f t="shared" si="20"/>
        <v>1710228.67</v>
      </c>
      <c r="AI181" s="19">
        <f t="shared" si="21"/>
        <v>940825</v>
      </c>
      <c r="AJ181" s="32">
        <f t="shared" si="22"/>
        <v>769403.66999999993</v>
      </c>
    </row>
    <row r="182" spans="1:36" x14ac:dyDescent="0.2">
      <c r="A182" s="1" t="s">
        <v>531</v>
      </c>
      <c r="B182" s="1" t="s">
        <v>533</v>
      </c>
      <c r="C182" s="90">
        <v>3093</v>
      </c>
      <c r="D182" s="91" t="s">
        <v>1261</v>
      </c>
      <c r="E182" s="283" t="s">
        <v>1794</v>
      </c>
      <c r="F182" s="267">
        <v>652831.43999999994</v>
      </c>
      <c r="G182" s="267">
        <v>21454.880000000001</v>
      </c>
      <c r="H182" s="267">
        <v>68230.13</v>
      </c>
      <c r="I182" s="283">
        <v>246233.41</v>
      </c>
      <c r="J182" s="283">
        <v>90944.19</v>
      </c>
      <c r="K182" s="271">
        <v>72429.47</v>
      </c>
      <c r="L182" s="271">
        <v>12318.75</v>
      </c>
      <c r="M182" s="271">
        <v>1107</v>
      </c>
      <c r="R182" s="283">
        <v>1621669.25</v>
      </c>
      <c r="T182" s="268">
        <v>505508.87</v>
      </c>
      <c r="W182" s="268">
        <v>171240</v>
      </c>
      <c r="X182" s="268">
        <v>96295.8</v>
      </c>
      <c r="Y182" s="269">
        <v>434900.5</v>
      </c>
      <c r="AB182" s="269">
        <v>111220.59</v>
      </c>
      <c r="AC182" s="269">
        <v>21850.28</v>
      </c>
      <c r="AE182" s="101">
        <f t="shared" si="23"/>
        <v>742516.45</v>
      </c>
      <c r="AF182" s="37">
        <f t="shared" si="24"/>
        <v>85855.22</v>
      </c>
      <c r="AG182" s="26">
        <f t="shared" si="19"/>
        <v>656661.23</v>
      </c>
      <c r="AH182" s="17">
        <f t="shared" si="20"/>
        <v>773044.67</v>
      </c>
      <c r="AI182" s="19">
        <f t="shared" si="21"/>
        <v>567971.37</v>
      </c>
      <c r="AJ182" s="32">
        <f t="shared" si="22"/>
        <v>205073.30000000005</v>
      </c>
    </row>
    <row r="183" spans="1:36" x14ac:dyDescent="0.2">
      <c r="A183" s="1" t="s">
        <v>531</v>
      </c>
      <c r="B183" s="1" t="s">
        <v>533</v>
      </c>
      <c r="C183" s="90">
        <v>2775</v>
      </c>
      <c r="D183" s="91" t="s">
        <v>1262</v>
      </c>
      <c r="E183" s="283" t="s">
        <v>1795</v>
      </c>
      <c r="F183" s="267">
        <v>313795.61</v>
      </c>
      <c r="G183" s="267">
        <v>0</v>
      </c>
      <c r="H183" s="267">
        <v>96491.4</v>
      </c>
      <c r="I183" s="283">
        <v>330641.71000000002</v>
      </c>
      <c r="J183" s="283">
        <v>222698.12</v>
      </c>
      <c r="K183" s="271">
        <v>30345</v>
      </c>
      <c r="R183" s="283">
        <v>2143817.25</v>
      </c>
      <c r="T183" s="268">
        <v>565346.1</v>
      </c>
      <c r="W183" s="268">
        <v>493100</v>
      </c>
      <c r="X183" s="268">
        <v>92907.08</v>
      </c>
      <c r="Y183" s="269">
        <v>636504</v>
      </c>
      <c r="AB183" s="269">
        <v>249811.09</v>
      </c>
      <c r="AC183" s="269">
        <v>43899.44</v>
      </c>
      <c r="AE183" s="101">
        <f t="shared" si="23"/>
        <v>410287.01</v>
      </c>
      <c r="AF183" s="37">
        <f t="shared" si="24"/>
        <v>30345</v>
      </c>
      <c r="AG183" s="26">
        <f t="shared" si="19"/>
        <v>379942.01</v>
      </c>
      <c r="AH183" s="17">
        <f t="shared" si="20"/>
        <v>1151353.1800000002</v>
      </c>
      <c r="AI183" s="19">
        <f t="shared" si="21"/>
        <v>930214.53</v>
      </c>
      <c r="AJ183" s="32">
        <f t="shared" si="22"/>
        <v>221138.65000000014</v>
      </c>
    </row>
    <row r="184" spans="1:36" x14ac:dyDescent="0.2">
      <c r="A184" s="1" t="s">
        <v>531</v>
      </c>
      <c r="B184" s="1" t="s">
        <v>533</v>
      </c>
      <c r="C184" s="90">
        <v>2224</v>
      </c>
      <c r="D184" s="91" t="s">
        <v>1263</v>
      </c>
      <c r="E184" s="283" t="s">
        <v>1796</v>
      </c>
      <c r="F184" s="267">
        <v>636237.64</v>
      </c>
      <c r="G184" s="267">
        <v>13518</v>
      </c>
      <c r="H184" s="267">
        <v>50187.91</v>
      </c>
      <c r="I184" s="283">
        <v>2313614.27</v>
      </c>
      <c r="J184" s="283">
        <v>177646.85</v>
      </c>
      <c r="K184" s="271">
        <v>21000</v>
      </c>
      <c r="R184" s="283">
        <v>309335.96999999997</v>
      </c>
      <c r="T184" s="268">
        <v>393091.72</v>
      </c>
      <c r="W184" s="268">
        <v>348840</v>
      </c>
      <c r="X184" s="268">
        <v>47012.06</v>
      </c>
      <c r="Y184" s="269">
        <v>448970</v>
      </c>
      <c r="AB184" s="269">
        <v>125695.94</v>
      </c>
      <c r="AC184" s="269">
        <v>59391.85</v>
      </c>
      <c r="AE184" s="101">
        <f t="shared" si="23"/>
        <v>699943.55</v>
      </c>
      <c r="AF184" s="37">
        <f t="shared" si="24"/>
        <v>21000</v>
      </c>
      <c r="AG184" s="26">
        <f t="shared" si="19"/>
        <v>678943.55</v>
      </c>
      <c r="AH184" s="17">
        <f t="shared" si="20"/>
        <v>788943.78</v>
      </c>
      <c r="AI184" s="19">
        <f t="shared" si="21"/>
        <v>634057.78999999992</v>
      </c>
      <c r="AJ184" s="32">
        <f t="shared" si="22"/>
        <v>154885.99000000011</v>
      </c>
    </row>
    <row r="185" spans="1:36" x14ac:dyDescent="0.2">
      <c r="A185" s="1" t="s">
        <v>531</v>
      </c>
      <c r="B185" s="1" t="s">
        <v>533</v>
      </c>
      <c r="C185" s="90">
        <v>2037</v>
      </c>
      <c r="D185" s="91" t="s">
        <v>1264</v>
      </c>
      <c r="E185" s="283" t="s">
        <v>1797</v>
      </c>
      <c r="F185" s="267">
        <v>284627.75</v>
      </c>
      <c r="G185" s="267">
        <v>31418.21</v>
      </c>
      <c r="H185" s="267">
        <v>27013.919999999998</v>
      </c>
      <c r="I185" s="283">
        <v>96333.23</v>
      </c>
      <c r="J185" s="283">
        <v>64744.56</v>
      </c>
      <c r="K185" s="271">
        <v>12300</v>
      </c>
      <c r="L185" s="271">
        <v>62537</v>
      </c>
      <c r="N185" s="271">
        <v>290</v>
      </c>
      <c r="R185" s="283">
        <v>1558084.6</v>
      </c>
      <c r="T185" s="268">
        <v>426504.14</v>
      </c>
      <c r="W185" s="268">
        <v>287150</v>
      </c>
      <c r="X185" s="268">
        <v>43656.38</v>
      </c>
      <c r="Y185" s="269">
        <v>468670</v>
      </c>
      <c r="AB185" s="269">
        <v>161503.19</v>
      </c>
      <c r="AC185" s="269">
        <v>15950.04</v>
      </c>
      <c r="AE185" s="101">
        <f t="shared" si="23"/>
        <v>343059.88</v>
      </c>
      <c r="AF185" s="37">
        <f t="shared" si="24"/>
        <v>75127</v>
      </c>
      <c r="AG185" s="26">
        <f t="shared" si="19"/>
        <v>267932.88</v>
      </c>
      <c r="AH185" s="17">
        <f t="shared" si="20"/>
        <v>757310.52</v>
      </c>
      <c r="AI185" s="19">
        <f t="shared" si="21"/>
        <v>646123.23</v>
      </c>
      <c r="AJ185" s="32">
        <f t="shared" si="22"/>
        <v>111187.29000000004</v>
      </c>
    </row>
    <row r="186" spans="1:36" x14ac:dyDescent="0.2">
      <c r="A186" s="1" t="s">
        <v>531</v>
      </c>
      <c r="B186" s="1" t="s">
        <v>533</v>
      </c>
      <c r="C186" s="90">
        <v>3571</v>
      </c>
      <c r="D186" s="91" t="s">
        <v>1265</v>
      </c>
      <c r="E186" s="283" t="s">
        <v>1798</v>
      </c>
      <c r="F186" s="267">
        <v>575460.38</v>
      </c>
      <c r="G186" s="267">
        <v>8434.15</v>
      </c>
      <c r="H186" s="267">
        <v>31937.73</v>
      </c>
      <c r="I186" s="283">
        <v>390425.61</v>
      </c>
      <c r="J186" s="283">
        <v>206321.35</v>
      </c>
      <c r="K186" s="271">
        <v>300</v>
      </c>
      <c r="Q186" s="283">
        <v>-5507.15</v>
      </c>
      <c r="R186" s="283">
        <v>1939631.19</v>
      </c>
      <c r="T186" s="268">
        <v>726688.7</v>
      </c>
      <c r="W186" s="268">
        <v>393540</v>
      </c>
      <c r="X186" s="268">
        <v>144356.57999999999</v>
      </c>
      <c r="Y186" s="269">
        <v>707070</v>
      </c>
      <c r="AB186" s="269">
        <v>249850.69</v>
      </c>
      <c r="AC186" s="269">
        <v>42120.75</v>
      </c>
      <c r="AE186" s="101">
        <f t="shared" si="23"/>
        <v>615832.26</v>
      </c>
      <c r="AF186" s="37">
        <f t="shared" si="24"/>
        <v>300</v>
      </c>
      <c r="AG186" s="26">
        <f t="shared" si="19"/>
        <v>615532.26</v>
      </c>
      <c r="AH186" s="17">
        <f t="shared" si="20"/>
        <v>1264585.28</v>
      </c>
      <c r="AI186" s="19">
        <f t="shared" si="21"/>
        <v>999041.44</v>
      </c>
      <c r="AJ186" s="32">
        <f t="shared" si="22"/>
        <v>265543.84000000008</v>
      </c>
    </row>
    <row r="187" spans="1:36" x14ac:dyDescent="0.2">
      <c r="A187" s="1" t="s">
        <v>531</v>
      </c>
      <c r="B187" s="1" t="s">
        <v>533</v>
      </c>
      <c r="C187" s="90">
        <v>6793</v>
      </c>
      <c r="D187" s="91" t="s">
        <v>1266</v>
      </c>
      <c r="E187" s="283" t="s">
        <v>1799</v>
      </c>
      <c r="F187" s="267">
        <v>839188.7</v>
      </c>
      <c r="G187" s="267">
        <v>63998.75</v>
      </c>
      <c r="H187" s="267">
        <v>116011.79</v>
      </c>
      <c r="I187" s="283">
        <v>120776.48</v>
      </c>
      <c r="J187" s="283">
        <v>78865.72</v>
      </c>
      <c r="K187" s="271">
        <v>18250</v>
      </c>
      <c r="L187" s="271">
        <v>6142.5</v>
      </c>
      <c r="R187" s="283">
        <v>2258666.42</v>
      </c>
      <c r="T187" s="268">
        <v>792846.42</v>
      </c>
      <c r="W187" s="268">
        <v>716770</v>
      </c>
      <c r="X187" s="268">
        <v>91783.51</v>
      </c>
      <c r="Y187" s="269">
        <v>998994</v>
      </c>
      <c r="AB187" s="269">
        <v>350677.94</v>
      </c>
      <c r="AC187" s="269">
        <v>33975.160000000003</v>
      </c>
      <c r="AE187" s="101">
        <f t="shared" si="23"/>
        <v>1019199.24</v>
      </c>
      <c r="AF187" s="37">
        <f t="shared" si="24"/>
        <v>24392.5</v>
      </c>
      <c r="AG187" s="26">
        <f t="shared" si="19"/>
        <v>994806.74</v>
      </c>
      <c r="AH187" s="17">
        <f t="shared" si="20"/>
        <v>1601399.93</v>
      </c>
      <c r="AI187" s="19">
        <f t="shared" si="21"/>
        <v>1383647.0999999999</v>
      </c>
      <c r="AJ187" s="32">
        <f t="shared" si="22"/>
        <v>217752.83000000007</v>
      </c>
    </row>
    <row r="188" spans="1:36" x14ac:dyDescent="0.2">
      <c r="A188" s="1" t="s">
        <v>531</v>
      </c>
      <c r="B188" s="1" t="s">
        <v>533</v>
      </c>
      <c r="C188" s="90">
        <v>1011</v>
      </c>
      <c r="D188" s="91" t="s">
        <v>1267</v>
      </c>
      <c r="E188" s="283" t="s">
        <v>1800</v>
      </c>
      <c r="F188" s="267">
        <v>231430.77</v>
      </c>
      <c r="G188" s="267">
        <v>35640.46</v>
      </c>
      <c r="H188" s="267">
        <v>20898.59</v>
      </c>
      <c r="I188" s="283">
        <v>-49685.16</v>
      </c>
      <c r="J188" s="283">
        <v>640356.31000000006</v>
      </c>
      <c r="K188" s="271">
        <v>20622</v>
      </c>
      <c r="L188" s="271">
        <v>36282.5</v>
      </c>
      <c r="R188" s="283">
        <v>3335566.08</v>
      </c>
      <c r="T188" s="268">
        <v>297880.59999999998</v>
      </c>
      <c r="W188" s="268">
        <v>261020</v>
      </c>
      <c r="X188" s="268">
        <v>18636.259999999998</v>
      </c>
      <c r="Y188" s="269">
        <v>348032</v>
      </c>
      <c r="AB188" s="269">
        <v>137093.57</v>
      </c>
      <c r="AC188" s="269">
        <v>59335.53</v>
      </c>
      <c r="AE188" s="101">
        <f t="shared" si="23"/>
        <v>287969.82</v>
      </c>
      <c r="AF188" s="37">
        <f t="shared" si="24"/>
        <v>56904.5</v>
      </c>
      <c r="AG188" s="26">
        <f t="shared" si="19"/>
        <v>231065.32</v>
      </c>
      <c r="AH188" s="17">
        <f t="shared" si="20"/>
        <v>577536.86</v>
      </c>
      <c r="AI188" s="19">
        <f t="shared" si="21"/>
        <v>544461.1</v>
      </c>
      <c r="AJ188" s="32">
        <f t="shared" si="22"/>
        <v>33075.760000000009</v>
      </c>
    </row>
    <row r="189" spans="1:36" x14ac:dyDescent="0.2">
      <c r="A189" s="1" t="s">
        <v>531</v>
      </c>
      <c r="B189" s="1" t="s">
        <v>533</v>
      </c>
      <c r="C189" s="90">
        <v>3164</v>
      </c>
      <c r="D189" s="91" t="s">
        <v>1268</v>
      </c>
      <c r="E189" s="283" t="s">
        <v>1801</v>
      </c>
      <c r="F189" s="267">
        <v>662210.69999999995</v>
      </c>
      <c r="G189" s="267">
        <v>0</v>
      </c>
      <c r="H189" s="267">
        <v>23658.42</v>
      </c>
      <c r="I189" s="283">
        <v>248218.36</v>
      </c>
      <c r="J189" s="283">
        <v>56555.1</v>
      </c>
      <c r="K189" s="271">
        <v>26090</v>
      </c>
      <c r="L189" s="271">
        <v>63169.93</v>
      </c>
      <c r="R189" s="283">
        <v>1980732.96</v>
      </c>
      <c r="T189" s="268">
        <v>719287.3</v>
      </c>
      <c r="V189" s="268">
        <v>60.21</v>
      </c>
      <c r="W189" s="268">
        <v>312920</v>
      </c>
      <c r="X189" s="268">
        <v>87431.46</v>
      </c>
      <c r="Y189" s="269">
        <v>633044</v>
      </c>
      <c r="AB189" s="269">
        <v>227509.56</v>
      </c>
      <c r="AC189" s="269">
        <v>53527.32</v>
      </c>
      <c r="AE189" s="101">
        <f t="shared" si="23"/>
        <v>685869.12</v>
      </c>
      <c r="AF189" s="37">
        <f t="shared" si="24"/>
        <v>89259.93</v>
      </c>
      <c r="AG189" s="26">
        <f t="shared" si="19"/>
        <v>596609.18999999994</v>
      </c>
      <c r="AH189" s="17">
        <f t="shared" si="20"/>
        <v>1119698.97</v>
      </c>
      <c r="AI189" s="19">
        <f t="shared" si="21"/>
        <v>914080.88</v>
      </c>
      <c r="AJ189" s="32">
        <f t="shared" si="22"/>
        <v>205618.08999999997</v>
      </c>
    </row>
    <row r="190" spans="1:36" x14ac:dyDescent="0.2">
      <c r="E190" s="283" t="s">
        <v>1813</v>
      </c>
      <c r="H190" s="267">
        <v>70074.850000000006</v>
      </c>
      <c r="J190" s="283">
        <v>154905.22</v>
      </c>
      <c r="T190" s="268">
        <v>90616.15</v>
      </c>
      <c r="AB190" s="269">
        <v>85613.56</v>
      </c>
      <c r="AC190" s="269">
        <v>19037.96</v>
      </c>
    </row>
    <row r="191" spans="1:36" x14ac:dyDescent="0.2">
      <c r="E191" s="283" t="s">
        <v>1818</v>
      </c>
      <c r="F191" s="267">
        <v>627533.68999999994</v>
      </c>
      <c r="H191" s="267">
        <v>6476</v>
      </c>
      <c r="I191" s="283">
        <v>1487032.12</v>
      </c>
      <c r="J191" s="283">
        <v>194752.4</v>
      </c>
      <c r="N191" s="271">
        <v>26.47</v>
      </c>
      <c r="R191" s="283">
        <v>669277.43000000005</v>
      </c>
      <c r="T191" s="268">
        <v>715561.07</v>
      </c>
      <c r="U191" s="268">
        <v>33100</v>
      </c>
      <c r="V191" s="268">
        <v>213.81</v>
      </c>
      <c r="Y191" s="269">
        <v>199680</v>
      </c>
      <c r="AB191" s="269">
        <v>143144.76</v>
      </c>
      <c r="AC191" s="269">
        <v>79146.81</v>
      </c>
    </row>
    <row r="192" spans="1:36" x14ac:dyDescent="0.2">
      <c r="E192" s="283" t="s">
        <v>1819</v>
      </c>
      <c r="F192" s="267">
        <v>967444.01</v>
      </c>
      <c r="G192" s="267">
        <v>41667.4</v>
      </c>
      <c r="H192" s="267">
        <v>30818.76</v>
      </c>
      <c r="J192" s="283">
        <v>16102.26</v>
      </c>
      <c r="Q192" s="283">
        <v>84537.93</v>
      </c>
      <c r="T192" s="268">
        <v>890983.85</v>
      </c>
      <c r="V192" s="268">
        <v>0.28999999999999998</v>
      </c>
      <c r="Y192" s="269">
        <v>96064</v>
      </c>
      <c r="AB192" s="269">
        <v>503182.82</v>
      </c>
      <c r="AC192" s="269">
        <v>7911.36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6"/>
  <sheetViews>
    <sheetView topLeftCell="AC1" zoomScaleNormal="100" workbookViewId="0">
      <selection activeCell="AE1" sqref="A1:AE1048576"/>
    </sheetView>
  </sheetViews>
  <sheetFormatPr defaultColWidth="33.125" defaultRowHeight="14.25" x14ac:dyDescent="0.2"/>
  <cols>
    <col min="1" max="1" width="33.125" style="56"/>
    <col min="2" max="5" width="33.125" style="121"/>
    <col min="6" max="8" width="33.125" style="56"/>
    <col min="9" max="9" width="33.125" style="62"/>
    <col min="10" max="12" width="33.125" style="286"/>
    <col min="13" max="13" width="33.125" style="270"/>
    <col min="14" max="17" width="33.125" style="56"/>
    <col min="18" max="23" width="33.125" style="98"/>
    <col min="24" max="31" width="33.125" style="122"/>
    <col min="32" max="16384" width="33.125" style="56"/>
  </cols>
  <sheetData>
    <row r="1" spans="1:33" x14ac:dyDescent="0.2">
      <c r="A1" s="62" t="s">
        <v>590</v>
      </c>
      <c r="B1" s="285" t="s">
        <v>1439</v>
      </c>
      <c r="C1" s="285" t="s">
        <v>1440</v>
      </c>
      <c r="D1" s="285" t="s">
        <v>1441</v>
      </c>
      <c r="E1" s="285" t="s">
        <v>1442</v>
      </c>
      <c r="F1" s="62" t="s">
        <v>1443</v>
      </c>
      <c r="G1" s="62" t="s">
        <v>1444</v>
      </c>
      <c r="H1" s="62" t="s">
        <v>1445</v>
      </c>
      <c r="I1" s="62" t="s">
        <v>1446</v>
      </c>
      <c r="J1" s="286" t="s">
        <v>1447</v>
      </c>
      <c r="K1" s="286" t="s">
        <v>1448</v>
      </c>
      <c r="L1" s="286" t="s">
        <v>1449</v>
      </c>
      <c r="M1" s="286" t="s">
        <v>1450</v>
      </c>
      <c r="N1" s="62" t="s">
        <v>1451</v>
      </c>
      <c r="O1" s="62" t="s">
        <v>1452</v>
      </c>
      <c r="P1" s="62" t="s">
        <v>1453</v>
      </c>
      <c r="Q1" s="62" t="s">
        <v>1454</v>
      </c>
      <c r="R1" s="52" t="s">
        <v>1455</v>
      </c>
      <c r="S1" s="52" t="s">
        <v>1456</v>
      </c>
      <c r="T1" s="52" t="s">
        <v>1457</v>
      </c>
      <c r="U1" s="52" t="s">
        <v>1458</v>
      </c>
      <c r="V1" s="52" t="s">
        <v>1459</v>
      </c>
      <c r="W1" s="52" t="s">
        <v>1460</v>
      </c>
      <c r="X1" s="287" t="s">
        <v>1461</v>
      </c>
      <c r="Y1" s="287" t="s">
        <v>1462</v>
      </c>
      <c r="Z1" s="287" t="s">
        <v>1463</v>
      </c>
      <c r="AA1" s="287" t="s">
        <v>1464</v>
      </c>
      <c r="AB1" s="287" t="s">
        <v>1465</v>
      </c>
      <c r="AC1" s="287" t="s">
        <v>1466</v>
      </c>
      <c r="AD1" s="287" t="s">
        <v>1467</v>
      </c>
      <c r="AE1" s="287" t="s">
        <v>1468</v>
      </c>
      <c r="AF1" s="62"/>
      <c r="AG1" s="62"/>
    </row>
    <row r="2" spans="1:33" x14ac:dyDescent="0.2">
      <c r="A2" s="62" t="s">
        <v>591</v>
      </c>
      <c r="B2" s="285" t="s">
        <v>1469</v>
      </c>
      <c r="C2" s="285" t="s">
        <v>1470</v>
      </c>
      <c r="D2" s="285" t="s">
        <v>1471</v>
      </c>
      <c r="E2" s="285" t="s">
        <v>1472</v>
      </c>
      <c r="F2" s="62" t="s">
        <v>1473</v>
      </c>
      <c r="G2" s="62" t="s">
        <v>1474</v>
      </c>
      <c r="H2" s="62" t="s">
        <v>1475</v>
      </c>
      <c r="I2" s="62" t="s">
        <v>1476</v>
      </c>
      <c r="J2" s="286" t="s">
        <v>1477</v>
      </c>
      <c r="K2" s="286" t="s">
        <v>1478</v>
      </c>
      <c r="L2" s="286" t="s">
        <v>1479</v>
      </c>
      <c r="M2" s="286" t="s">
        <v>1480</v>
      </c>
      <c r="N2" s="62" t="s">
        <v>1481</v>
      </c>
      <c r="O2" s="62" t="s">
        <v>1482</v>
      </c>
      <c r="P2" s="62" t="s">
        <v>1483</v>
      </c>
      <c r="Q2" s="62" t="s">
        <v>1484</v>
      </c>
      <c r="R2" s="52" t="s">
        <v>1485</v>
      </c>
      <c r="S2" s="52" t="s">
        <v>1486</v>
      </c>
      <c r="T2" s="52" t="s">
        <v>1487</v>
      </c>
      <c r="U2" s="52" t="s">
        <v>1488</v>
      </c>
      <c r="V2" s="52" t="s">
        <v>1489</v>
      </c>
      <c r="W2" s="52" t="s">
        <v>1490</v>
      </c>
      <c r="X2" s="287" t="s">
        <v>1491</v>
      </c>
      <c r="Y2" s="287" t="s">
        <v>1492</v>
      </c>
      <c r="Z2" s="287" t="s">
        <v>1493</v>
      </c>
      <c r="AA2" s="287" t="s">
        <v>1494</v>
      </c>
      <c r="AB2" s="287" t="s">
        <v>1495</v>
      </c>
      <c r="AC2" s="287" t="s">
        <v>1496</v>
      </c>
      <c r="AD2" s="287" t="s">
        <v>1497</v>
      </c>
      <c r="AE2" s="287" t="s">
        <v>1498</v>
      </c>
      <c r="AF2" s="62"/>
      <c r="AG2" s="62"/>
    </row>
    <row r="3" spans="1:33" x14ac:dyDescent="0.2">
      <c r="A3" s="62" t="s">
        <v>592</v>
      </c>
      <c r="B3" s="285">
        <v>55326985.390000001</v>
      </c>
      <c r="C3" s="285">
        <v>976269.03</v>
      </c>
      <c r="D3" s="285">
        <v>18685208.02</v>
      </c>
      <c r="E3" s="285">
        <v>13288</v>
      </c>
      <c r="F3" s="62">
        <v>111335417.17</v>
      </c>
      <c r="G3" s="62">
        <v>33354083.620000001</v>
      </c>
      <c r="H3" s="62">
        <v>1915.42</v>
      </c>
      <c r="I3" s="62">
        <v>194900</v>
      </c>
      <c r="J3" s="286">
        <v>580700</v>
      </c>
      <c r="K3" s="286">
        <v>3888641.32</v>
      </c>
      <c r="L3" s="286">
        <v>2628666.4900000002</v>
      </c>
      <c r="M3" s="286">
        <v>1239251.1000000001</v>
      </c>
      <c r="N3" s="62">
        <v>347586</v>
      </c>
      <c r="O3" s="62">
        <v>-2904863.25</v>
      </c>
      <c r="P3" s="62">
        <v>-8753125.5399999991</v>
      </c>
      <c r="Q3" s="62">
        <v>280655676.07999998</v>
      </c>
      <c r="R3" s="52">
        <v>196.12</v>
      </c>
      <c r="S3" s="52">
        <v>50446294.990000002</v>
      </c>
      <c r="T3" s="52">
        <v>1502669.07</v>
      </c>
      <c r="U3" s="52">
        <v>39423.040000000001</v>
      </c>
      <c r="V3" s="52">
        <v>56521985.020000003</v>
      </c>
      <c r="W3" s="52">
        <v>5725143.2000000002</v>
      </c>
      <c r="X3" s="287">
        <v>70527386.930000007</v>
      </c>
      <c r="Y3" s="287">
        <v>56802</v>
      </c>
      <c r="Z3" s="287">
        <v>157190</v>
      </c>
      <c r="AA3" s="287">
        <v>26132742.359999999</v>
      </c>
      <c r="AB3" s="287">
        <v>9494214.1600000001</v>
      </c>
      <c r="AC3" s="287">
        <v>20000</v>
      </c>
      <c r="AD3" s="287">
        <v>423.45</v>
      </c>
      <c r="AE3" s="287">
        <v>89434.37</v>
      </c>
      <c r="AF3" s="62"/>
      <c r="AG3" s="62"/>
    </row>
    <row r="4" spans="1:33" x14ac:dyDescent="0.2">
      <c r="A4" s="62" t="s">
        <v>1499</v>
      </c>
      <c r="B4" s="285">
        <v>333159.59000000003</v>
      </c>
      <c r="C4" s="285">
        <v>20106.849999999999</v>
      </c>
      <c r="D4" s="285">
        <v>234228.86</v>
      </c>
      <c r="E4" s="285"/>
      <c r="F4" s="62">
        <v>367992.08</v>
      </c>
      <c r="G4" s="62">
        <v>263696.59999999998</v>
      </c>
      <c r="H4" s="62"/>
      <c r="K4" s="286">
        <v>7650</v>
      </c>
      <c r="M4" s="286"/>
      <c r="N4" s="62"/>
      <c r="O4" s="62"/>
      <c r="P4" s="62"/>
      <c r="Q4" s="62">
        <v>2193223.69</v>
      </c>
      <c r="R4" s="52"/>
      <c r="S4" s="52">
        <v>358264.18</v>
      </c>
      <c r="T4" s="52"/>
      <c r="U4" s="52">
        <v>25021.49</v>
      </c>
      <c r="V4" s="52">
        <v>227580</v>
      </c>
      <c r="W4" s="52"/>
      <c r="X4" s="287">
        <v>270149</v>
      </c>
      <c r="Y4" s="287"/>
      <c r="Z4" s="287"/>
      <c r="AA4" s="287">
        <v>80062.759999999995</v>
      </c>
      <c r="AB4" s="287">
        <v>20</v>
      </c>
      <c r="AC4" s="287"/>
      <c r="AD4" s="287"/>
      <c r="AE4" s="287"/>
      <c r="AF4" s="62"/>
      <c r="AG4" s="62"/>
    </row>
    <row r="5" spans="1:33" x14ac:dyDescent="0.2">
      <c r="A5" s="62" t="s">
        <v>1500</v>
      </c>
      <c r="B5" s="285">
        <v>740116.79</v>
      </c>
      <c r="C5" s="285">
        <v>0</v>
      </c>
      <c r="D5" s="285">
        <v>68033.33</v>
      </c>
      <c r="E5" s="285"/>
      <c r="F5" s="62">
        <v>881086.53</v>
      </c>
      <c r="G5" s="62">
        <v>546456.16</v>
      </c>
      <c r="H5" s="62"/>
      <c r="K5" s="286">
        <v>8723</v>
      </c>
      <c r="M5" s="286"/>
      <c r="N5" s="62">
        <v>72000</v>
      </c>
      <c r="O5" s="62"/>
      <c r="P5" s="62"/>
      <c r="Q5" s="62">
        <v>1265427.9099999999</v>
      </c>
      <c r="R5" s="52"/>
      <c r="S5" s="52">
        <v>655101.41</v>
      </c>
      <c r="T5" s="52"/>
      <c r="U5" s="52"/>
      <c r="V5" s="52">
        <v>564400</v>
      </c>
      <c r="W5" s="52"/>
      <c r="X5" s="287">
        <v>675737</v>
      </c>
      <c r="Y5" s="287"/>
      <c r="Z5" s="287"/>
      <c r="AA5" s="287">
        <v>200626.54</v>
      </c>
      <c r="AB5" s="287">
        <v>848.33</v>
      </c>
      <c r="AC5" s="287"/>
      <c r="AD5" s="287"/>
      <c r="AE5" s="287"/>
      <c r="AF5" s="62"/>
      <c r="AG5" s="62"/>
    </row>
    <row r="6" spans="1:33" x14ac:dyDescent="0.2">
      <c r="A6" s="62" t="s">
        <v>1501</v>
      </c>
      <c r="B6" s="285">
        <v>448094.71999999997</v>
      </c>
      <c r="C6" s="285">
        <v>0</v>
      </c>
      <c r="D6" s="285">
        <v>75982.77</v>
      </c>
      <c r="E6" s="285"/>
      <c r="F6" s="62">
        <v>934542.49</v>
      </c>
      <c r="G6" s="62">
        <v>389561.84</v>
      </c>
      <c r="H6" s="62"/>
      <c r="K6" s="286">
        <v>12600</v>
      </c>
      <c r="M6" s="286">
        <v>5.91</v>
      </c>
      <c r="N6" s="62">
        <v>110000</v>
      </c>
      <c r="O6" s="62"/>
      <c r="P6" s="62"/>
      <c r="Q6" s="62">
        <v>3482828.65</v>
      </c>
      <c r="R6" s="52"/>
      <c r="S6" s="52">
        <v>298800.15000000002</v>
      </c>
      <c r="T6" s="52"/>
      <c r="U6" s="52"/>
      <c r="V6" s="52">
        <v>516800</v>
      </c>
      <c r="W6" s="52">
        <v>174785</v>
      </c>
      <c r="X6" s="287">
        <v>615649</v>
      </c>
      <c r="Y6" s="287"/>
      <c r="Z6" s="287"/>
      <c r="AA6" s="287">
        <v>330840.49</v>
      </c>
      <c r="AB6" s="287">
        <v>20</v>
      </c>
      <c r="AC6" s="287"/>
      <c r="AD6" s="287"/>
      <c r="AE6" s="287"/>
      <c r="AF6" s="62"/>
      <c r="AG6" s="62"/>
    </row>
    <row r="7" spans="1:33" x14ac:dyDescent="0.2">
      <c r="A7" s="62" t="s">
        <v>1502</v>
      </c>
      <c r="B7" s="285">
        <v>305224.81</v>
      </c>
      <c r="C7" s="285">
        <v>0</v>
      </c>
      <c r="D7" s="285">
        <v>129092</v>
      </c>
      <c r="E7" s="285"/>
      <c r="F7" s="62">
        <v>550411.86</v>
      </c>
      <c r="G7" s="62">
        <v>431665.52</v>
      </c>
      <c r="H7" s="62"/>
      <c r="K7" s="286">
        <v>133076.63</v>
      </c>
      <c r="M7" s="286"/>
      <c r="N7" s="62"/>
      <c r="O7" s="62"/>
      <c r="P7" s="62"/>
      <c r="Q7" s="62">
        <v>3940312</v>
      </c>
      <c r="R7" s="52"/>
      <c r="S7" s="52">
        <v>589777.85</v>
      </c>
      <c r="T7" s="52"/>
      <c r="U7" s="52"/>
      <c r="V7" s="52">
        <v>343480</v>
      </c>
      <c r="W7" s="52"/>
      <c r="X7" s="287">
        <v>452440</v>
      </c>
      <c r="Y7" s="287"/>
      <c r="Z7" s="287"/>
      <c r="AA7" s="287">
        <v>202017.79</v>
      </c>
      <c r="AB7" s="287">
        <v>98991.95</v>
      </c>
      <c r="AC7" s="287"/>
      <c r="AD7" s="287"/>
      <c r="AE7" s="287"/>
      <c r="AF7" s="62"/>
      <c r="AG7" s="62"/>
    </row>
    <row r="8" spans="1:33" x14ac:dyDescent="0.2">
      <c r="A8" s="62" t="s">
        <v>1503</v>
      </c>
      <c r="B8" s="285">
        <v>622279.43000000005</v>
      </c>
      <c r="C8" s="285">
        <v>0</v>
      </c>
      <c r="D8" s="285">
        <v>76952.86</v>
      </c>
      <c r="E8" s="285"/>
      <c r="F8" s="62">
        <v>377591.86</v>
      </c>
      <c r="G8" s="62">
        <v>220044.33</v>
      </c>
      <c r="H8" s="62"/>
      <c r="I8" s="62">
        <v>194900</v>
      </c>
      <c r="K8" s="286">
        <v>28050</v>
      </c>
      <c r="M8" s="286"/>
      <c r="N8" s="62"/>
      <c r="O8" s="62"/>
      <c r="P8" s="62"/>
      <c r="Q8" s="62">
        <v>2735240.51</v>
      </c>
      <c r="R8" s="52"/>
      <c r="S8" s="52">
        <v>333405.93</v>
      </c>
      <c r="T8" s="52"/>
      <c r="U8" s="52"/>
      <c r="V8" s="52">
        <v>444530</v>
      </c>
      <c r="W8" s="52"/>
      <c r="X8" s="287">
        <v>486930</v>
      </c>
      <c r="Y8" s="287"/>
      <c r="Z8" s="287"/>
      <c r="AA8" s="287">
        <v>149876.72</v>
      </c>
      <c r="AB8" s="287">
        <v>35716.949999999997</v>
      </c>
      <c r="AC8" s="287"/>
      <c r="AD8" s="287"/>
      <c r="AE8" s="287"/>
      <c r="AF8" s="62"/>
      <c r="AG8" s="62"/>
    </row>
    <row r="9" spans="1:33" x14ac:dyDescent="0.2">
      <c r="A9" s="62" t="s">
        <v>1504</v>
      </c>
      <c r="B9" s="285">
        <v>188192.61</v>
      </c>
      <c r="C9" s="285">
        <v>0</v>
      </c>
      <c r="D9" s="285">
        <v>60198.239999999998</v>
      </c>
      <c r="E9" s="285"/>
      <c r="F9" s="62">
        <v>757015.11</v>
      </c>
      <c r="G9" s="62">
        <v>1123357.94</v>
      </c>
      <c r="H9" s="62"/>
      <c r="K9" s="286">
        <v>32741</v>
      </c>
      <c r="M9" s="286"/>
      <c r="N9" s="62"/>
      <c r="O9" s="62"/>
      <c r="P9" s="62">
        <v>180423.8</v>
      </c>
      <c r="Q9" s="62">
        <v>2266802.89</v>
      </c>
      <c r="R9" s="52"/>
      <c r="S9" s="52">
        <v>264995.87</v>
      </c>
      <c r="T9" s="52"/>
      <c r="U9" s="52"/>
      <c r="V9" s="52">
        <v>288420</v>
      </c>
      <c r="W9" s="52"/>
      <c r="X9" s="287">
        <v>332025</v>
      </c>
      <c r="Y9" s="287"/>
      <c r="Z9" s="287"/>
      <c r="AA9" s="287">
        <v>173516.26</v>
      </c>
      <c r="AB9" s="287">
        <v>20</v>
      </c>
      <c r="AC9" s="287"/>
      <c r="AD9" s="287"/>
      <c r="AE9" s="287"/>
      <c r="AF9" s="62"/>
      <c r="AG9" s="62"/>
    </row>
    <row r="10" spans="1:33" x14ac:dyDescent="0.2">
      <c r="A10" s="62" t="s">
        <v>1505</v>
      </c>
      <c r="B10" s="285">
        <v>351667.92</v>
      </c>
      <c r="C10" s="285">
        <v>0</v>
      </c>
      <c r="D10" s="285">
        <v>429735.64</v>
      </c>
      <c r="E10" s="285"/>
      <c r="F10" s="62">
        <v>945677.21</v>
      </c>
      <c r="G10" s="62">
        <v>702451.98</v>
      </c>
      <c r="H10" s="62"/>
      <c r="K10" s="286">
        <v>23907</v>
      </c>
      <c r="M10" s="286">
        <v>0</v>
      </c>
      <c r="N10" s="62">
        <v>18000</v>
      </c>
      <c r="O10" s="62"/>
      <c r="P10" s="62"/>
      <c r="Q10" s="62">
        <v>2678016.84</v>
      </c>
      <c r="R10" s="52"/>
      <c r="S10" s="52">
        <v>745109.42</v>
      </c>
      <c r="T10" s="52">
        <v>260</v>
      </c>
      <c r="U10" s="52"/>
      <c r="V10" s="52">
        <v>113600</v>
      </c>
      <c r="W10" s="52"/>
      <c r="X10" s="287">
        <v>155836</v>
      </c>
      <c r="Y10" s="287"/>
      <c r="Z10" s="287"/>
      <c r="AA10" s="287">
        <v>493890.26</v>
      </c>
      <c r="AB10" s="287">
        <v>64897.71</v>
      </c>
      <c r="AC10" s="287"/>
      <c r="AD10" s="287"/>
      <c r="AE10" s="287"/>
      <c r="AF10" s="62"/>
      <c r="AG10" s="62"/>
    </row>
    <row r="11" spans="1:33" x14ac:dyDescent="0.2">
      <c r="A11" s="62" t="s">
        <v>1506</v>
      </c>
      <c r="B11" s="285">
        <v>494991.93</v>
      </c>
      <c r="C11" s="285">
        <v>61105.26</v>
      </c>
      <c r="D11" s="285">
        <v>111547.75</v>
      </c>
      <c r="E11" s="285"/>
      <c r="F11" s="62">
        <v>1979178.64</v>
      </c>
      <c r="G11" s="62">
        <v>25563.57</v>
      </c>
      <c r="H11" s="62"/>
      <c r="K11" s="286">
        <v>40280</v>
      </c>
      <c r="M11" s="286">
        <v>143154.73000000001</v>
      </c>
      <c r="N11" s="62"/>
      <c r="O11" s="62"/>
      <c r="P11" s="62"/>
      <c r="Q11" s="62">
        <v>585220.22</v>
      </c>
      <c r="R11" s="52"/>
      <c r="S11" s="52">
        <v>571014.76</v>
      </c>
      <c r="T11" s="52"/>
      <c r="U11" s="52">
        <v>3.33</v>
      </c>
      <c r="V11" s="52">
        <v>294440</v>
      </c>
      <c r="W11" s="52"/>
      <c r="X11" s="287">
        <v>433180</v>
      </c>
      <c r="Y11" s="287"/>
      <c r="Z11" s="287"/>
      <c r="AA11" s="287">
        <v>183483.33</v>
      </c>
      <c r="AB11" s="287">
        <v>327848.49</v>
      </c>
      <c r="AC11" s="287"/>
      <c r="AD11" s="287"/>
      <c r="AE11" s="287"/>
      <c r="AF11" s="62"/>
      <c r="AG11" s="62"/>
    </row>
    <row r="12" spans="1:33" x14ac:dyDescent="0.2">
      <c r="A12" s="62" t="s">
        <v>1507</v>
      </c>
      <c r="B12" s="285">
        <v>526257.27</v>
      </c>
      <c r="C12" s="285">
        <v>50000</v>
      </c>
      <c r="D12" s="285">
        <v>292232.98</v>
      </c>
      <c r="E12" s="285"/>
      <c r="F12" s="62">
        <v>503542.34</v>
      </c>
      <c r="G12" s="62">
        <v>993986.26</v>
      </c>
      <c r="H12" s="62"/>
      <c r="J12" s="286">
        <v>50000</v>
      </c>
      <c r="K12" s="286">
        <v>34020</v>
      </c>
      <c r="M12" s="286"/>
      <c r="N12" s="62">
        <v>55000</v>
      </c>
      <c r="O12" s="62"/>
      <c r="P12" s="62"/>
      <c r="Q12" s="62">
        <v>1804328.64</v>
      </c>
      <c r="R12" s="52"/>
      <c r="S12" s="52">
        <v>262221.96999999997</v>
      </c>
      <c r="T12" s="52"/>
      <c r="U12" s="52"/>
      <c r="V12" s="52">
        <v>486720</v>
      </c>
      <c r="W12" s="52"/>
      <c r="X12" s="287">
        <v>516720</v>
      </c>
      <c r="Y12" s="287"/>
      <c r="Z12" s="287"/>
      <c r="AA12" s="287">
        <v>113733.77</v>
      </c>
      <c r="AB12" s="287">
        <v>73814.58</v>
      </c>
      <c r="AC12" s="287"/>
      <c r="AD12" s="287"/>
      <c r="AE12" s="287">
        <v>370</v>
      </c>
      <c r="AF12" s="62"/>
      <c r="AG12" s="62"/>
    </row>
    <row r="13" spans="1:33" x14ac:dyDescent="0.2">
      <c r="A13" s="62" t="s">
        <v>1508</v>
      </c>
      <c r="B13" s="285">
        <v>325720.02</v>
      </c>
      <c r="C13" s="285">
        <v>12974.59</v>
      </c>
      <c r="D13" s="285">
        <v>228385.14</v>
      </c>
      <c r="E13" s="285"/>
      <c r="F13" s="62">
        <v>191079.97</v>
      </c>
      <c r="G13" s="62">
        <v>302330.77</v>
      </c>
      <c r="H13" s="62"/>
      <c r="K13" s="286">
        <v>10220</v>
      </c>
      <c r="M13" s="286"/>
      <c r="N13" s="62">
        <v>35000</v>
      </c>
      <c r="O13" s="62"/>
      <c r="P13" s="62"/>
      <c r="Q13" s="62">
        <v>667029.63</v>
      </c>
      <c r="R13" s="52"/>
      <c r="S13" s="52">
        <v>585366.21</v>
      </c>
      <c r="T13" s="52"/>
      <c r="U13" s="52"/>
      <c r="V13" s="52">
        <v>408770</v>
      </c>
      <c r="W13" s="52"/>
      <c r="X13" s="287">
        <v>440893</v>
      </c>
      <c r="Y13" s="287"/>
      <c r="Z13" s="287"/>
      <c r="AA13" s="287">
        <v>184849.34</v>
      </c>
      <c r="AB13" s="287">
        <v>16361.32</v>
      </c>
      <c r="AC13" s="287"/>
      <c r="AD13" s="287"/>
      <c r="AE13" s="287"/>
      <c r="AF13" s="62"/>
      <c r="AG13" s="62"/>
    </row>
    <row r="14" spans="1:33" x14ac:dyDescent="0.2">
      <c r="A14" s="62" t="s">
        <v>1509</v>
      </c>
      <c r="B14" s="285">
        <v>239178.69</v>
      </c>
      <c r="C14" s="285">
        <v>0</v>
      </c>
      <c r="D14" s="285">
        <v>364445.99</v>
      </c>
      <c r="E14" s="285"/>
      <c r="F14" s="62">
        <v>3</v>
      </c>
      <c r="G14" s="62">
        <v>322482.5</v>
      </c>
      <c r="H14" s="62"/>
      <c r="J14" s="286">
        <v>0</v>
      </c>
      <c r="K14" s="286">
        <v>21300</v>
      </c>
      <c r="M14" s="286"/>
      <c r="N14" s="62">
        <v>15000</v>
      </c>
      <c r="O14" s="62"/>
      <c r="P14" s="62"/>
      <c r="Q14" s="62">
        <v>818351.54</v>
      </c>
      <c r="R14" s="52"/>
      <c r="S14" s="52">
        <v>524744.94999999995</v>
      </c>
      <c r="T14" s="52"/>
      <c r="U14" s="52"/>
      <c r="V14" s="52">
        <v>234520</v>
      </c>
      <c r="W14" s="52"/>
      <c r="X14" s="287">
        <v>348036</v>
      </c>
      <c r="Y14" s="287"/>
      <c r="Z14" s="287"/>
      <c r="AA14" s="287">
        <v>218987.61</v>
      </c>
      <c r="AB14" s="287">
        <v>20814</v>
      </c>
      <c r="AC14" s="287"/>
      <c r="AD14" s="287"/>
      <c r="AE14" s="287"/>
      <c r="AF14" s="62"/>
      <c r="AG14" s="62"/>
    </row>
    <row r="15" spans="1:33" x14ac:dyDescent="0.2">
      <c r="A15" s="62" t="s">
        <v>1510</v>
      </c>
      <c r="B15" s="285">
        <v>227960.68</v>
      </c>
      <c r="C15" s="285"/>
      <c r="D15" s="285">
        <v>112058.83</v>
      </c>
      <c r="E15" s="285"/>
      <c r="F15" s="62">
        <v>1208190.17</v>
      </c>
      <c r="G15" s="62">
        <v>77068.37</v>
      </c>
      <c r="H15" s="62"/>
      <c r="K15" s="286">
        <v>25400</v>
      </c>
      <c r="M15" s="286">
        <v>170.99</v>
      </c>
      <c r="N15" s="62"/>
      <c r="O15" s="62"/>
      <c r="P15" s="62"/>
      <c r="Q15" s="62">
        <v>3873985.05</v>
      </c>
      <c r="R15" s="52"/>
      <c r="S15" s="52">
        <v>259834.73</v>
      </c>
      <c r="T15" s="52"/>
      <c r="U15" s="52"/>
      <c r="V15" s="52">
        <v>479060</v>
      </c>
      <c r="W15" s="52"/>
      <c r="X15" s="287">
        <v>510060</v>
      </c>
      <c r="Y15" s="287"/>
      <c r="Z15" s="287"/>
      <c r="AA15" s="287">
        <v>119972.66</v>
      </c>
      <c r="AB15" s="287">
        <v>988886.51</v>
      </c>
      <c r="AC15" s="287"/>
      <c r="AD15" s="287"/>
      <c r="AE15" s="287"/>
      <c r="AF15" s="62"/>
      <c r="AG15" s="62"/>
    </row>
    <row r="16" spans="1:33" x14ac:dyDescent="0.2">
      <c r="A16" s="62" t="s">
        <v>1511</v>
      </c>
      <c r="B16" s="285">
        <v>224477.89</v>
      </c>
      <c r="C16" s="285">
        <v>0</v>
      </c>
      <c r="D16" s="285">
        <v>184002.59</v>
      </c>
      <c r="E16" s="285"/>
      <c r="F16" s="62">
        <v>1534265.6</v>
      </c>
      <c r="G16" s="62">
        <v>181252.29</v>
      </c>
      <c r="H16" s="62"/>
      <c r="K16" s="286">
        <v>73558</v>
      </c>
      <c r="M16" s="286"/>
      <c r="N16" s="62"/>
      <c r="O16" s="62"/>
      <c r="P16" s="62"/>
      <c r="Q16" s="62">
        <v>2037072.22</v>
      </c>
      <c r="R16" s="52"/>
      <c r="S16" s="52">
        <v>498394.43</v>
      </c>
      <c r="T16" s="52"/>
      <c r="U16" s="52">
        <v>0.26</v>
      </c>
      <c r="V16" s="52">
        <v>309920</v>
      </c>
      <c r="W16" s="52">
        <v>60000</v>
      </c>
      <c r="X16" s="287">
        <v>464616</v>
      </c>
      <c r="Y16" s="287"/>
      <c r="Z16" s="287"/>
      <c r="AA16" s="287">
        <v>178263.25</v>
      </c>
      <c r="AB16" s="287">
        <v>39065.54</v>
      </c>
      <c r="AC16" s="287"/>
      <c r="AD16" s="287"/>
      <c r="AE16" s="287">
        <v>60000</v>
      </c>
      <c r="AF16" s="62"/>
      <c r="AG16" s="62"/>
    </row>
    <row r="17" spans="1:33" x14ac:dyDescent="0.2">
      <c r="A17" s="62" t="s">
        <v>1512</v>
      </c>
      <c r="B17" s="285">
        <v>319619.81</v>
      </c>
      <c r="C17" s="285">
        <v>0</v>
      </c>
      <c r="D17" s="285">
        <v>37285.46</v>
      </c>
      <c r="E17" s="285"/>
      <c r="F17" s="62">
        <v>250400.12</v>
      </c>
      <c r="G17" s="62">
        <v>488956.77</v>
      </c>
      <c r="H17" s="62"/>
      <c r="K17" s="286">
        <v>29577</v>
      </c>
      <c r="M17" s="286"/>
      <c r="N17" s="62"/>
      <c r="O17" s="62"/>
      <c r="P17" s="62"/>
      <c r="Q17" s="62">
        <v>2706524.69</v>
      </c>
      <c r="R17" s="52"/>
      <c r="S17" s="52">
        <v>221048.12</v>
      </c>
      <c r="T17" s="52"/>
      <c r="U17" s="52"/>
      <c r="V17" s="52">
        <v>394860</v>
      </c>
      <c r="W17" s="52"/>
      <c r="X17" s="287">
        <v>455163</v>
      </c>
      <c r="Y17" s="287"/>
      <c r="Z17" s="287"/>
      <c r="AA17" s="287">
        <v>92302.33</v>
      </c>
      <c r="AB17" s="287">
        <v>57525.35</v>
      </c>
      <c r="AC17" s="287"/>
      <c r="AD17" s="287"/>
      <c r="AE17" s="287"/>
      <c r="AF17" s="62"/>
      <c r="AG17" s="62"/>
    </row>
    <row r="18" spans="1:33" x14ac:dyDescent="0.2">
      <c r="A18" s="62" t="s">
        <v>1513</v>
      </c>
      <c r="B18" s="285">
        <v>248759</v>
      </c>
      <c r="C18" s="285">
        <v>44600</v>
      </c>
      <c r="D18" s="285">
        <v>114706.46</v>
      </c>
      <c r="E18" s="285"/>
      <c r="F18" s="62">
        <v>83655.039999999994</v>
      </c>
      <c r="G18" s="62">
        <v>234734.75</v>
      </c>
      <c r="H18" s="62"/>
      <c r="K18" s="286">
        <v>12900</v>
      </c>
      <c r="M18" s="286"/>
      <c r="N18" s="62"/>
      <c r="O18" s="62"/>
      <c r="P18" s="62"/>
      <c r="Q18" s="62">
        <v>865508.28</v>
      </c>
      <c r="R18" s="52"/>
      <c r="S18" s="52">
        <v>386499.62</v>
      </c>
      <c r="T18" s="52"/>
      <c r="U18" s="52"/>
      <c r="V18" s="52">
        <v>162120</v>
      </c>
      <c r="W18" s="52"/>
      <c r="X18" s="287">
        <v>207120</v>
      </c>
      <c r="Y18" s="287"/>
      <c r="Z18" s="287"/>
      <c r="AA18" s="287">
        <v>182629.96</v>
      </c>
      <c r="AB18" s="287">
        <v>15</v>
      </c>
      <c r="AC18" s="287"/>
      <c r="AD18" s="287"/>
      <c r="AE18" s="287"/>
      <c r="AF18" s="62"/>
      <c r="AG18" s="62"/>
    </row>
    <row r="19" spans="1:33" x14ac:dyDescent="0.2">
      <c r="A19" s="62" t="s">
        <v>1514</v>
      </c>
      <c r="B19" s="285">
        <v>243680.74</v>
      </c>
      <c r="C19" s="285">
        <v>0</v>
      </c>
      <c r="D19" s="285">
        <v>92118.29</v>
      </c>
      <c r="E19" s="285"/>
      <c r="F19" s="62">
        <v>46224.14</v>
      </c>
      <c r="G19" s="62">
        <v>155545.18</v>
      </c>
      <c r="H19" s="62"/>
      <c r="K19" s="286">
        <v>6720</v>
      </c>
      <c r="M19" s="286"/>
      <c r="N19" s="62"/>
      <c r="O19" s="62"/>
      <c r="P19" s="62"/>
      <c r="Q19" s="62">
        <v>2831701.19</v>
      </c>
      <c r="R19" s="52"/>
      <c r="S19" s="52">
        <v>405535.67</v>
      </c>
      <c r="T19" s="52"/>
      <c r="U19" s="52"/>
      <c r="V19" s="52">
        <v>373560</v>
      </c>
      <c r="W19" s="52"/>
      <c r="X19" s="287">
        <v>486200</v>
      </c>
      <c r="Y19" s="287"/>
      <c r="Z19" s="287"/>
      <c r="AA19" s="287">
        <v>125332.33</v>
      </c>
      <c r="AB19" s="287">
        <v>8664.32</v>
      </c>
      <c r="AC19" s="287"/>
      <c r="AD19" s="287"/>
      <c r="AE19" s="287"/>
      <c r="AF19" s="62"/>
      <c r="AG19" s="62"/>
    </row>
    <row r="20" spans="1:33" x14ac:dyDescent="0.2">
      <c r="A20" s="62" t="s">
        <v>1515</v>
      </c>
      <c r="B20" s="285">
        <v>674286.63</v>
      </c>
      <c r="C20" s="285">
        <v>0</v>
      </c>
      <c r="D20" s="285">
        <v>204023.38</v>
      </c>
      <c r="E20" s="285"/>
      <c r="F20" s="62">
        <v>2579211.38</v>
      </c>
      <c r="G20" s="62">
        <v>432448.85</v>
      </c>
      <c r="H20" s="62"/>
      <c r="K20" s="286">
        <v>11370</v>
      </c>
      <c r="M20" s="286">
        <v>1000</v>
      </c>
      <c r="N20" s="62"/>
      <c r="O20" s="62"/>
      <c r="P20" s="62"/>
      <c r="Q20" s="62">
        <v>5546813.3099999996</v>
      </c>
      <c r="R20" s="52"/>
      <c r="S20" s="52">
        <v>317883.01</v>
      </c>
      <c r="T20" s="52">
        <v>1000</v>
      </c>
      <c r="U20" s="52">
        <v>1787.43</v>
      </c>
      <c r="V20" s="52">
        <v>369710</v>
      </c>
      <c r="W20" s="52"/>
      <c r="X20" s="287">
        <v>421800</v>
      </c>
      <c r="Y20" s="287"/>
      <c r="Z20" s="287"/>
      <c r="AA20" s="287">
        <v>134634.85</v>
      </c>
      <c r="AB20" s="287">
        <v>11227.27</v>
      </c>
      <c r="AC20" s="287"/>
      <c r="AD20" s="287"/>
      <c r="AE20" s="287"/>
      <c r="AF20" s="62"/>
      <c r="AG20" s="62"/>
    </row>
    <row r="21" spans="1:33" x14ac:dyDescent="0.2">
      <c r="A21" s="62" t="s">
        <v>1516</v>
      </c>
      <c r="B21" s="285">
        <v>477345.18</v>
      </c>
      <c r="C21" s="285">
        <v>0</v>
      </c>
      <c r="D21" s="285">
        <v>68417</v>
      </c>
      <c r="E21" s="285"/>
      <c r="F21" s="62">
        <v>2526491.7999999998</v>
      </c>
      <c r="G21" s="62">
        <v>1242644.01</v>
      </c>
      <c r="H21" s="62"/>
      <c r="K21" s="286">
        <v>22001</v>
      </c>
      <c r="M21" s="286"/>
      <c r="N21" s="62">
        <v>33000</v>
      </c>
      <c r="O21" s="62"/>
      <c r="P21" s="62"/>
      <c r="Q21" s="62">
        <v>1606327.04</v>
      </c>
      <c r="R21" s="52"/>
      <c r="S21" s="52">
        <v>686826.16</v>
      </c>
      <c r="T21" s="52"/>
      <c r="U21" s="52"/>
      <c r="V21" s="52">
        <v>473550</v>
      </c>
      <c r="W21" s="52"/>
      <c r="X21" s="287">
        <v>658495</v>
      </c>
      <c r="Y21" s="287">
        <v>16400</v>
      </c>
      <c r="Z21" s="287"/>
      <c r="AA21" s="287">
        <v>241071.32</v>
      </c>
      <c r="AB21" s="287">
        <v>34407.26</v>
      </c>
      <c r="AC21" s="287"/>
      <c r="AD21" s="287"/>
      <c r="AE21" s="287"/>
      <c r="AF21" s="62"/>
      <c r="AG21" s="62"/>
    </row>
    <row r="22" spans="1:33" x14ac:dyDescent="0.2">
      <c r="A22" s="62" t="s">
        <v>1517</v>
      </c>
      <c r="B22" s="285">
        <v>624917.82999999996</v>
      </c>
      <c r="C22" s="285">
        <v>0</v>
      </c>
      <c r="D22" s="285">
        <v>53975</v>
      </c>
      <c r="E22" s="285"/>
      <c r="F22" s="62">
        <v>1894180.17</v>
      </c>
      <c r="G22" s="62">
        <v>497201.17</v>
      </c>
      <c r="H22" s="62"/>
      <c r="K22" s="286">
        <v>43709</v>
      </c>
      <c r="M22" s="286">
        <v>47698</v>
      </c>
      <c r="N22" s="62"/>
      <c r="O22" s="62"/>
      <c r="P22" s="62"/>
      <c r="Q22" s="62">
        <v>1373222.93</v>
      </c>
      <c r="R22" s="52"/>
      <c r="S22" s="52">
        <v>274351.18</v>
      </c>
      <c r="T22" s="52"/>
      <c r="U22" s="52">
        <v>4.51</v>
      </c>
      <c r="V22" s="52">
        <v>577100</v>
      </c>
      <c r="W22" s="52"/>
      <c r="X22" s="287">
        <v>639599</v>
      </c>
      <c r="Y22" s="287"/>
      <c r="Z22" s="287"/>
      <c r="AA22" s="287">
        <v>160595.69</v>
      </c>
      <c r="AB22" s="287">
        <v>54956</v>
      </c>
      <c r="AC22" s="287"/>
      <c r="AD22" s="287"/>
      <c r="AE22" s="287"/>
      <c r="AF22" s="62"/>
      <c r="AG22" s="62"/>
    </row>
    <row r="23" spans="1:33" x14ac:dyDescent="0.2">
      <c r="A23" s="62" t="s">
        <v>1518</v>
      </c>
      <c r="B23" s="285">
        <v>535368.76</v>
      </c>
      <c r="C23" s="285">
        <v>59841.04</v>
      </c>
      <c r="D23" s="285">
        <v>73917.279999999999</v>
      </c>
      <c r="E23" s="285"/>
      <c r="F23" s="62">
        <v>2007528.69</v>
      </c>
      <c r="G23" s="62">
        <v>-160230.31</v>
      </c>
      <c r="H23" s="62"/>
      <c r="K23" s="286">
        <v>24800</v>
      </c>
      <c r="M23" s="286">
        <v>500</v>
      </c>
      <c r="N23" s="62"/>
      <c r="O23" s="62"/>
      <c r="P23" s="62"/>
      <c r="Q23" s="62">
        <v>466379.49</v>
      </c>
      <c r="R23" s="52"/>
      <c r="S23" s="52">
        <v>416771.67</v>
      </c>
      <c r="T23" s="52"/>
      <c r="U23" s="52">
        <v>2.16</v>
      </c>
      <c r="V23" s="52">
        <v>275480</v>
      </c>
      <c r="W23" s="52"/>
      <c r="X23" s="287">
        <v>365099</v>
      </c>
      <c r="Y23" s="287"/>
      <c r="Z23" s="287"/>
      <c r="AA23" s="287">
        <v>219258.68</v>
      </c>
      <c r="AB23" s="287">
        <v>922207.01</v>
      </c>
      <c r="AC23" s="287"/>
      <c r="AD23" s="287"/>
      <c r="AE23" s="287"/>
      <c r="AF23" s="62"/>
      <c r="AG23" s="62"/>
    </row>
    <row r="24" spans="1:33" x14ac:dyDescent="0.2">
      <c r="A24" s="62" t="s">
        <v>1519</v>
      </c>
      <c r="B24" s="285">
        <v>157766.85999999999</v>
      </c>
      <c r="C24" s="285">
        <v>59206</v>
      </c>
      <c r="D24" s="285">
        <v>176509.07</v>
      </c>
      <c r="E24" s="285"/>
      <c r="F24" s="62">
        <v>229567.97</v>
      </c>
      <c r="G24" s="62">
        <v>305590.55</v>
      </c>
      <c r="H24" s="62"/>
      <c r="J24" s="286">
        <v>50000</v>
      </c>
      <c r="K24" s="286">
        <v>9504</v>
      </c>
      <c r="M24" s="286"/>
      <c r="N24" s="62"/>
      <c r="O24" s="62"/>
      <c r="P24" s="62"/>
      <c r="Q24" s="62">
        <v>1804328.64</v>
      </c>
      <c r="R24" s="52"/>
      <c r="S24" s="52">
        <v>343223.02</v>
      </c>
      <c r="T24" s="52"/>
      <c r="U24" s="52"/>
      <c r="V24" s="52">
        <v>332802</v>
      </c>
      <c r="W24" s="52"/>
      <c r="X24" s="287">
        <v>365490</v>
      </c>
      <c r="Y24" s="287"/>
      <c r="Z24" s="287"/>
      <c r="AA24" s="287">
        <v>140018.85</v>
      </c>
      <c r="AB24" s="287">
        <v>176015</v>
      </c>
      <c r="AC24" s="287"/>
      <c r="AD24" s="287"/>
      <c r="AE24" s="287"/>
      <c r="AF24" s="62"/>
      <c r="AG24" s="62"/>
    </row>
    <row r="25" spans="1:33" x14ac:dyDescent="0.2">
      <c r="A25" s="62" t="s">
        <v>1520</v>
      </c>
      <c r="B25" s="285">
        <v>318093.13</v>
      </c>
      <c r="C25" s="285"/>
      <c r="D25" s="285">
        <v>324023.88</v>
      </c>
      <c r="E25" s="285"/>
      <c r="F25" s="62">
        <v>457234.98</v>
      </c>
      <c r="G25" s="62">
        <v>93696.98</v>
      </c>
      <c r="H25" s="62"/>
      <c r="K25" s="286">
        <v>46792</v>
      </c>
      <c r="M25" s="286"/>
      <c r="N25" s="62"/>
      <c r="O25" s="62"/>
      <c r="P25" s="62"/>
      <c r="Q25" s="62">
        <v>1601555.91</v>
      </c>
      <c r="R25" s="52"/>
      <c r="S25" s="52">
        <v>552300.13</v>
      </c>
      <c r="T25" s="52"/>
      <c r="U25" s="52"/>
      <c r="V25" s="52">
        <v>266490</v>
      </c>
      <c r="W25" s="52"/>
      <c r="X25" s="287">
        <v>474773.81</v>
      </c>
      <c r="Y25" s="287"/>
      <c r="Z25" s="287"/>
      <c r="AA25" s="287">
        <v>502779.99</v>
      </c>
      <c r="AB25" s="287">
        <v>20</v>
      </c>
      <c r="AC25" s="287"/>
      <c r="AD25" s="287"/>
      <c r="AE25" s="287"/>
      <c r="AF25" s="62"/>
      <c r="AG25" s="62"/>
    </row>
    <row r="26" spans="1:33" x14ac:dyDescent="0.2">
      <c r="A26" s="62" t="s">
        <v>1521</v>
      </c>
      <c r="B26" s="285">
        <v>319992.34999999998</v>
      </c>
      <c r="C26" s="285">
        <v>43000</v>
      </c>
      <c r="D26" s="285">
        <v>174020.61</v>
      </c>
      <c r="E26" s="285"/>
      <c r="F26" s="62">
        <v>128690.22</v>
      </c>
      <c r="G26" s="62">
        <v>233908.39</v>
      </c>
      <c r="H26" s="62"/>
      <c r="K26" s="286">
        <v>17335</v>
      </c>
      <c r="M26" s="286"/>
      <c r="N26" s="62"/>
      <c r="O26" s="62"/>
      <c r="P26" s="62"/>
      <c r="Q26" s="62">
        <v>1188537.31</v>
      </c>
      <c r="R26" s="52"/>
      <c r="S26" s="52">
        <v>403379.22</v>
      </c>
      <c r="T26" s="52"/>
      <c r="U26" s="52"/>
      <c r="V26" s="52">
        <v>467720</v>
      </c>
      <c r="W26" s="52"/>
      <c r="X26" s="287">
        <v>499100</v>
      </c>
      <c r="Y26" s="287"/>
      <c r="Z26" s="287"/>
      <c r="AA26" s="287">
        <v>419937.01</v>
      </c>
      <c r="AB26" s="287">
        <v>20</v>
      </c>
      <c r="AC26" s="287"/>
      <c r="AD26" s="287"/>
      <c r="AE26" s="287"/>
      <c r="AF26" s="62"/>
      <c r="AG26" s="62"/>
    </row>
    <row r="27" spans="1:33" x14ac:dyDescent="0.2">
      <c r="A27" s="62" t="s">
        <v>1641</v>
      </c>
      <c r="B27" s="285">
        <v>250874.4</v>
      </c>
      <c r="C27" s="285">
        <v>0</v>
      </c>
      <c r="D27" s="285">
        <v>142895</v>
      </c>
      <c r="E27" s="285"/>
      <c r="F27" s="62">
        <v>687736.56</v>
      </c>
      <c r="G27" s="62">
        <v>342593.66</v>
      </c>
      <c r="H27" s="62"/>
      <c r="K27" s="286">
        <v>16280</v>
      </c>
      <c r="M27" s="286">
        <v>415572.97</v>
      </c>
      <c r="N27" s="62"/>
      <c r="O27" s="62"/>
      <c r="P27" s="62"/>
      <c r="Q27" s="62">
        <v>3378480.39</v>
      </c>
      <c r="R27" s="52"/>
      <c r="S27" s="52">
        <v>511811.24</v>
      </c>
      <c r="T27" s="52"/>
      <c r="U27" s="52">
        <v>0.37</v>
      </c>
      <c r="V27" s="52">
        <v>178735</v>
      </c>
      <c r="W27" s="52"/>
      <c r="X27" s="287">
        <v>326001.5</v>
      </c>
      <c r="Y27" s="287"/>
      <c r="Z27" s="287"/>
      <c r="AA27" s="287">
        <v>217813.61</v>
      </c>
      <c r="AB27" s="287">
        <v>20</v>
      </c>
      <c r="AC27" s="287"/>
      <c r="AD27" s="287"/>
      <c r="AE27" s="287"/>
      <c r="AF27" s="62"/>
      <c r="AG27" s="62"/>
    </row>
    <row r="28" spans="1:33" x14ac:dyDescent="0.2">
      <c r="A28" s="62" t="s">
        <v>1646</v>
      </c>
      <c r="B28" s="285">
        <v>325993.62</v>
      </c>
      <c r="C28" s="285">
        <v>7800</v>
      </c>
      <c r="D28" s="285">
        <v>107959.18</v>
      </c>
      <c r="E28" s="285"/>
      <c r="F28" s="62">
        <v>3515576.2</v>
      </c>
      <c r="G28" s="62">
        <v>248782.91</v>
      </c>
      <c r="H28" s="62"/>
      <c r="K28" s="286">
        <v>41890</v>
      </c>
      <c r="M28" s="286"/>
      <c r="N28" s="62"/>
      <c r="O28" s="62"/>
      <c r="P28" s="62"/>
      <c r="Q28" s="62">
        <v>4652638.84</v>
      </c>
      <c r="R28" s="52"/>
      <c r="S28" s="52">
        <v>257994.38</v>
      </c>
      <c r="T28" s="52"/>
      <c r="U28" s="52"/>
      <c r="V28" s="52">
        <v>233980</v>
      </c>
      <c r="W28" s="52"/>
      <c r="X28" s="287">
        <v>286207</v>
      </c>
      <c r="Y28" s="287"/>
      <c r="Z28" s="287"/>
      <c r="AA28" s="287">
        <v>132377.63</v>
      </c>
      <c r="AB28" s="287">
        <v>20</v>
      </c>
      <c r="AC28" s="287"/>
      <c r="AD28" s="287"/>
      <c r="AE28" s="287"/>
      <c r="AF28" s="62"/>
      <c r="AG28" s="62"/>
    </row>
    <row r="29" spans="1:33" x14ac:dyDescent="0.2">
      <c r="A29" s="62" t="s">
        <v>1522</v>
      </c>
      <c r="B29" s="285">
        <v>172232.87</v>
      </c>
      <c r="C29" s="285">
        <v>0</v>
      </c>
      <c r="D29" s="285">
        <v>14880</v>
      </c>
      <c r="E29" s="285"/>
      <c r="F29" s="62">
        <v>2307783.11</v>
      </c>
      <c r="G29" s="62">
        <v>215932.52</v>
      </c>
      <c r="H29" s="62"/>
      <c r="M29" s="286"/>
      <c r="N29" s="62"/>
      <c r="O29" s="62"/>
      <c r="P29" s="62">
        <v>-1232390.33</v>
      </c>
      <c r="Q29" s="62">
        <v>3908830.71</v>
      </c>
      <c r="R29" s="52"/>
      <c r="S29" s="52">
        <v>78456.39</v>
      </c>
      <c r="T29" s="52">
        <v>330.19</v>
      </c>
      <c r="U29" s="52"/>
      <c r="V29" s="52">
        <v>499120</v>
      </c>
      <c r="W29" s="52">
        <v>348050</v>
      </c>
      <c r="X29" s="287">
        <v>703880</v>
      </c>
      <c r="Y29" s="287"/>
      <c r="Z29" s="287"/>
      <c r="AA29" s="287">
        <v>104377.66</v>
      </c>
      <c r="AB29" s="287">
        <v>72871.8</v>
      </c>
      <c r="AC29" s="287"/>
      <c r="AD29" s="287"/>
      <c r="AE29" s="287">
        <v>1231</v>
      </c>
      <c r="AF29" s="62"/>
      <c r="AG29" s="62"/>
    </row>
    <row r="30" spans="1:33" x14ac:dyDescent="0.2">
      <c r="A30" s="62" t="s">
        <v>1523</v>
      </c>
      <c r="B30" s="285">
        <v>206793.04</v>
      </c>
      <c r="C30" s="285">
        <v>0</v>
      </c>
      <c r="D30" s="285">
        <v>189446.75</v>
      </c>
      <c r="E30" s="285"/>
      <c r="F30" s="62">
        <v>948072</v>
      </c>
      <c r="G30" s="62">
        <v>323193</v>
      </c>
      <c r="H30" s="62"/>
      <c r="M30" s="286">
        <v>182.25</v>
      </c>
      <c r="N30" s="62"/>
      <c r="O30" s="62"/>
      <c r="P30" s="62">
        <v>-2231061.0499999998</v>
      </c>
      <c r="Q30" s="62">
        <v>3967213.3</v>
      </c>
      <c r="R30" s="52"/>
      <c r="S30" s="52">
        <v>352383.27</v>
      </c>
      <c r="T30" s="52"/>
      <c r="U30" s="52"/>
      <c r="V30" s="52">
        <v>444080</v>
      </c>
      <c r="W30" s="52"/>
      <c r="X30" s="287">
        <v>569240</v>
      </c>
      <c r="Y30" s="287"/>
      <c r="Z30" s="287">
        <v>3384</v>
      </c>
      <c r="AA30" s="287">
        <v>237406.98</v>
      </c>
      <c r="AB30" s="287">
        <v>51824</v>
      </c>
      <c r="AC30" s="287"/>
      <c r="AD30" s="287"/>
      <c r="AE30" s="287"/>
      <c r="AF30" s="62"/>
      <c r="AG30" s="62"/>
    </row>
    <row r="31" spans="1:33" x14ac:dyDescent="0.2">
      <c r="A31" s="62" t="s">
        <v>1524</v>
      </c>
      <c r="B31" s="285">
        <v>413785.1</v>
      </c>
      <c r="C31" s="285">
        <v>0</v>
      </c>
      <c r="D31" s="285">
        <v>47128.67</v>
      </c>
      <c r="E31" s="285"/>
      <c r="F31" s="62">
        <v>30080</v>
      </c>
      <c r="G31" s="62">
        <v>313370.14</v>
      </c>
      <c r="H31" s="62"/>
      <c r="M31" s="286"/>
      <c r="N31" s="62"/>
      <c r="O31" s="62"/>
      <c r="P31" s="62">
        <v>-949683.53</v>
      </c>
      <c r="Q31" s="62">
        <v>1728640.99</v>
      </c>
      <c r="R31" s="52"/>
      <c r="S31" s="52">
        <v>237378.99</v>
      </c>
      <c r="T31" s="52"/>
      <c r="U31" s="52"/>
      <c r="V31" s="52">
        <v>440000</v>
      </c>
      <c r="W31" s="52"/>
      <c r="X31" s="287">
        <v>479720</v>
      </c>
      <c r="Y31" s="287"/>
      <c r="Z31" s="287">
        <v>12480</v>
      </c>
      <c r="AA31" s="287">
        <v>99202.1</v>
      </c>
      <c r="AB31" s="287">
        <v>57576.44</v>
      </c>
      <c r="AC31" s="287"/>
      <c r="AD31" s="287"/>
      <c r="AE31" s="287"/>
      <c r="AF31" s="62"/>
      <c r="AG31" s="62"/>
    </row>
    <row r="32" spans="1:33" x14ac:dyDescent="0.2">
      <c r="A32" s="282" t="s">
        <v>1525</v>
      </c>
      <c r="B32" s="285">
        <v>246704.4</v>
      </c>
      <c r="C32" s="285">
        <v>29976</v>
      </c>
      <c r="D32" s="285">
        <v>40293.800000000003</v>
      </c>
      <c r="E32" s="285"/>
      <c r="F32" s="62">
        <v>24220.39</v>
      </c>
      <c r="G32" s="62">
        <v>299357.26</v>
      </c>
      <c r="H32" s="62"/>
      <c r="M32" s="286">
        <v>83025.210000000006</v>
      </c>
      <c r="N32" s="62"/>
      <c r="O32" s="62"/>
      <c r="P32" s="62">
        <v>-1575777.78</v>
      </c>
      <c r="Q32" s="62">
        <v>2399403.2599999998</v>
      </c>
      <c r="R32" s="52"/>
      <c r="S32" s="52">
        <v>268932.15999999997</v>
      </c>
      <c r="T32" s="52"/>
      <c r="U32" s="52"/>
      <c r="V32" s="52"/>
      <c r="W32" s="52">
        <v>39647.69</v>
      </c>
      <c r="X32" s="287">
        <v>129812</v>
      </c>
      <c r="Y32" s="287"/>
      <c r="Z32" s="287">
        <v>43584</v>
      </c>
      <c r="AA32" s="287">
        <v>344068.86</v>
      </c>
      <c r="AB32" s="287">
        <v>32459.83</v>
      </c>
      <c r="AC32" s="287"/>
      <c r="AD32" s="287"/>
      <c r="AE32" s="287"/>
      <c r="AF32" s="62"/>
      <c r="AG32" s="62"/>
    </row>
    <row r="33" spans="1:33" x14ac:dyDescent="0.2">
      <c r="A33" s="62" t="s">
        <v>1526</v>
      </c>
      <c r="B33" s="285">
        <v>390079.28</v>
      </c>
      <c r="C33" s="285">
        <v>0</v>
      </c>
      <c r="D33" s="285">
        <v>69868.89</v>
      </c>
      <c r="E33" s="285"/>
      <c r="F33" s="62">
        <v>11328981.800000001</v>
      </c>
      <c r="G33" s="62">
        <v>446271.92</v>
      </c>
      <c r="H33" s="62"/>
      <c r="M33" s="286">
        <v>294</v>
      </c>
      <c r="N33" s="62"/>
      <c r="O33" s="62"/>
      <c r="P33" s="62">
        <v>4065270.96</v>
      </c>
      <c r="Q33" s="62">
        <v>8039383.1299999999</v>
      </c>
      <c r="R33" s="52"/>
      <c r="S33" s="52">
        <v>557775.98</v>
      </c>
      <c r="T33" s="52"/>
      <c r="U33" s="52"/>
      <c r="V33" s="52">
        <v>313800</v>
      </c>
      <c r="W33" s="52"/>
      <c r="X33" s="287">
        <v>534440</v>
      </c>
      <c r="Y33" s="287"/>
      <c r="Z33" s="287">
        <v>5208</v>
      </c>
      <c r="AA33" s="287">
        <v>133102.46</v>
      </c>
      <c r="AB33" s="287">
        <v>63025.72</v>
      </c>
      <c r="AC33" s="287"/>
      <c r="AD33" s="287"/>
      <c r="AE33" s="287"/>
      <c r="AF33" s="62"/>
      <c r="AG33" s="62"/>
    </row>
    <row r="34" spans="1:33" x14ac:dyDescent="0.2">
      <c r="A34" s="62" t="s">
        <v>1527</v>
      </c>
      <c r="B34" s="285">
        <v>202757.98</v>
      </c>
      <c r="C34" s="285">
        <v>0</v>
      </c>
      <c r="D34" s="285">
        <v>124659.81</v>
      </c>
      <c r="E34" s="285"/>
      <c r="F34" s="62">
        <v>2207564.85</v>
      </c>
      <c r="G34" s="62">
        <v>76630.23</v>
      </c>
      <c r="H34" s="62"/>
      <c r="M34" s="286"/>
      <c r="N34" s="62"/>
      <c r="O34" s="62"/>
      <c r="P34" s="62">
        <v>541704.46</v>
      </c>
      <c r="Q34" s="62">
        <v>2109112.34</v>
      </c>
      <c r="R34" s="52"/>
      <c r="S34" s="52">
        <v>341910.53</v>
      </c>
      <c r="T34" s="52"/>
      <c r="U34" s="52"/>
      <c r="V34" s="52">
        <v>294080</v>
      </c>
      <c r="W34" s="52">
        <v>48150</v>
      </c>
      <c r="X34" s="287">
        <v>461760</v>
      </c>
      <c r="Y34" s="287">
        <v>5982</v>
      </c>
      <c r="Z34" s="287"/>
      <c r="AA34" s="287">
        <v>169239.62</v>
      </c>
      <c r="AB34" s="287">
        <v>74754.84</v>
      </c>
      <c r="AC34" s="287"/>
      <c r="AD34" s="287"/>
      <c r="AE34" s="287">
        <v>3000</v>
      </c>
      <c r="AF34" s="62"/>
      <c r="AG34" s="62"/>
    </row>
    <row r="35" spans="1:33" x14ac:dyDescent="0.2">
      <c r="A35" s="62" t="s">
        <v>1528</v>
      </c>
      <c r="B35" s="285">
        <v>225295.1</v>
      </c>
      <c r="C35" s="285">
        <v>2500</v>
      </c>
      <c r="D35" s="285">
        <v>51815.59</v>
      </c>
      <c r="E35" s="285"/>
      <c r="F35" s="62">
        <v>2215567.69</v>
      </c>
      <c r="G35" s="62">
        <v>253703.98</v>
      </c>
      <c r="H35" s="62"/>
      <c r="M35" s="286">
        <v>570</v>
      </c>
      <c r="N35" s="62"/>
      <c r="O35" s="62"/>
      <c r="P35" s="62">
        <v>783827.26</v>
      </c>
      <c r="Q35" s="62">
        <v>2003005.18</v>
      </c>
      <c r="R35" s="52"/>
      <c r="S35" s="52">
        <v>293392.76</v>
      </c>
      <c r="T35" s="52"/>
      <c r="U35" s="52">
        <v>557.59</v>
      </c>
      <c r="V35" s="52"/>
      <c r="W35" s="52"/>
      <c r="X35" s="287">
        <v>95580</v>
      </c>
      <c r="Y35" s="287"/>
      <c r="Z35" s="287">
        <v>2520</v>
      </c>
      <c r="AA35" s="287">
        <v>166091.35</v>
      </c>
      <c r="AB35" s="287">
        <v>63658.080000000002</v>
      </c>
      <c r="AC35" s="287"/>
      <c r="AD35" s="287"/>
      <c r="AE35" s="287"/>
      <c r="AF35" s="62"/>
      <c r="AG35" s="62"/>
    </row>
    <row r="36" spans="1:33" x14ac:dyDescent="0.2">
      <c r="A36" s="62" t="s">
        <v>1529</v>
      </c>
      <c r="B36" s="285">
        <v>169640.7</v>
      </c>
      <c r="C36" s="285">
        <v>0</v>
      </c>
      <c r="D36" s="285">
        <v>10607.42</v>
      </c>
      <c r="E36" s="285"/>
      <c r="F36" s="62">
        <v>1276196.1000000001</v>
      </c>
      <c r="G36" s="62">
        <v>139256.92000000001</v>
      </c>
      <c r="H36" s="62"/>
      <c r="M36" s="286"/>
      <c r="N36" s="62"/>
      <c r="O36" s="62"/>
      <c r="P36" s="62">
        <v>-421262.16</v>
      </c>
      <c r="Q36" s="62">
        <v>2067007.72</v>
      </c>
      <c r="R36" s="52"/>
      <c r="S36" s="52">
        <v>276100.89</v>
      </c>
      <c r="T36" s="52"/>
      <c r="U36" s="52"/>
      <c r="V36" s="52"/>
      <c r="W36" s="52"/>
      <c r="X36" s="287">
        <v>71960</v>
      </c>
      <c r="Y36" s="287"/>
      <c r="Z36" s="287">
        <v>17644</v>
      </c>
      <c r="AA36" s="287">
        <v>197691.19</v>
      </c>
      <c r="AB36" s="287">
        <v>37328.120000000003</v>
      </c>
      <c r="AC36" s="287"/>
      <c r="AD36" s="287"/>
      <c r="AE36" s="287"/>
      <c r="AF36" s="62"/>
      <c r="AG36" s="62"/>
    </row>
    <row r="37" spans="1:33" x14ac:dyDescent="0.2">
      <c r="A37" s="62" t="s">
        <v>1530</v>
      </c>
      <c r="B37" s="285">
        <v>117828.8</v>
      </c>
      <c r="C37" s="285">
        <v>0</v>
      </c>
      <c r="D37" s="285">
        <v>124685.61</v>
      </c>
      <c r="E37" s="285"/>
      <c r="F37" s="62">
        <v>553046.94999999995</v>
      </c>
      <c r="G37" s="62">
        <v>941427.57</v>
      </c>
      <c r="H37" s="62"/>
      <c r="M37" s="286"/>
      <c r="N37" s="62"/>
      <c r="O37" s="62"/>
      <c r="P37" s="62">
        <v>-1052658.8400000001</v>
      </c>
      <c r="Q37" s="62">
        <v>2721924.84</v>
      </c>
      <c r="R37" s="52"/>
      <c r="S37" s="52">
        <v>431259.16</v>
      </c>
      <c r="T37" s="52"/>
      <c r="U37" s="52"/>
      <c r="V37" s="52">
        <v>295600</v>
      </c>
      <c r="W37" s="52">
        <v>66240</v>
      </c>
      <c r="X37" s="287">
        <v>463987</v>
      </c>
      <c r="Y37" s="287"/>
      <c r="Z37" s="287">
        <v>10020</v>
      </c>
      <c r="AA37" s="287">
        <v>187031.23</v>
      </c>
      <c r="AB37" s="287">
        <v>58988</v>
      </c>
      <c r="AC37" s="287"/>
      <c r="AD37" s="287"/>
      <c r="AE37" s="287"/>
      <c r="AF37" s="62"/>
      <c r="AG37" s="62"/>
    </row>
    <row r="38" spans="1:33" x14ac:dyDescent="0.2">
      <c r="A38" s="62" t="s">
        <v>1531</v>
      </c>
      <c r="B38" s="285">
        <v>295365.88</v>
      </c>
      <c r="C38" s="285">
        <v>0</v>
      </c>
      <c r="D38" s="285">
        <v>93133.42</v>
      </c>
      <c r="E38" s="285"/>
      <c r="F38" s="62">
        <v>3</v>
      </c>
      <c r="G38" s="62">
        <v>-51543.12</v>
      </c>
      <c r="H38" s="62"/>
      <c r="K38" s="286">
        <v>750</v>
      </c>
      <c r="M38" s="286">
        <v>95.86</v>
      </c>
      <c r="N38" s="62"/>
      <c r="O38" s="62"/>
      <c r="P38" s="62">
        <v>79693</v>
      </c>
      <c r="Q38" s="62">
        <v>1153430.04</v>
      </c>
      <c r="R38" s="52"/>
      <c r="S38" s="52">
        <v>354354.25</v>
      </c>
      <c r="T38" s="52"/>
      <c r="U38" s="52"/>
      <c r="V38" s="52">
        <v>346640</v>
      </c>
      <c r="W38" s="52"/>
      <c r="X38" s="287">
        <v>419762</v>
      </c>
      <c r="Y38" s="287"/>
      <c r="Z38" s="287"/>
      <c r="AA38" s="287">
        <v>108816.89</v>
      </c>
      <c r="AB38" s="287">
        <v>30611.35</v>
      </c>
      <c r="AC38" s="287"/>
      <c r="AD38" s="287"/>
      <c r="AE38" s="287"/>
      <c r="AF38" s="62"/>
      <c r="AG38" s="62"/>
    </row>
    <row r="39" spans="1:33" x14ac:dyDescent="0.2">
      <c r="A39" s="62" t="s">
        <v>1532</v>
      </c>
      <c r="B39" s="285">
        <v>371228.7</v>
      </c>
      <c r="C39" s="285">
        <v>0</v>
      </c>
      <c r="D39" s="285">
        <v>179732.65</v>
      </c>
      <c r="E39" s="285"/>
      <c r="F39" s="62">
        <v>-396238.19</v>
      </c>
      <c r="G39" s="62">
        <v>115740.82</v>
      </c>
      <c r="H39" s="62"/>
      <c r="K39" s="286">
        <v>260325</v>
      </c>
      <c r="M39" s="286">
        <v>23</v>
      </c>
      <c r="N39" s="62"/>
      <c r="O39" s="62">
        <v>-2304521.69</v>
      </c>
      <c r="P39" s="62">
        <v>-291259</v>
      </c>
      <c r="Q39" s="62">
        <v>2737074.7</v>
      </c>
      <c r="R39" s="52"/>
      <c r="S39" s="52">
        <v>394669.18</v>
      </c>
      <c r="T39" s="52"/>
      <c r="U39" s="52">
        <v>7.6</v>
      </c>
      <c r="V39" s="52">
        <v>350240</v>
      </c>
      <c r="W39" s="52"/>
      <c r="X39" s="287">
        <v>388240</v>
      </c>
      <c r="Y39" s="287"/>
      <c r="Z39" s="287"/>
      <c r="AA39" s="287">
        <v>136442.57999999999</v>
      </c>
      <c r="AB39" s="287">
        <v>38373.65</v>
      </c>
      <c r="AC39" s="287"/>
      <c r="AD39" s="287"/>
      <c r="AE39" s="287"/>
      <c r="AF39" s="62"/>
      <c r="AG39" s="62"/>
    </row>
    <row r="40" spans="1:33" x14ac:dyDescent="0.2">
      <c r="A40" s="62" t="s">
        <v>1533</v>
      </c>
      <c r="B40" s="285">
        <v>588670.41</v>
      </c>
      <c r="C40" s="285">
        <v>0</v>
      </c>
      <c r="D40" s="285">
        <v>129297.07</v>
      </c>
      <c r="E40" s="285"/>
      <c r="F40" s="62">
        <v>165253.63</v>
      </c>
      <c r="G40" s="62">
        <v>135950.32999999999</v>
      </c>
      <c r="H40" s="62"/>
      <c r="K40" s="286">
        <v>6300</v>
      </c>
      <c r="M40" s="286">
        <v>0</v>
      </c>
      <c r="N40" s="62"/>
      <c r="O40" s="62"/>
      <c r="P40" s="62">
        <v>24543</v>
      </c>
      <c r="Q40" s="62">
        <v>1656318.18</v>
      </c>
      <c r="R40" s="52"/>
      <c r="S40" s="52">
        <v>252855.51</v>
      </c>
      <c r="T40" s="52">
        <v>81500</v>
      </c>
      <c r="U40" s="52">
        <v>1017.72</v>
      </c>
      <c r="V40" s="52">
        <v>416120</v>
      </c>
      <c r="W40" s="52"/>
      <c r="X40" s="287">
        <v>454022</v>
      </c>
      <c r="Y40" s="287"/>
      <c r="Z40" s="287">
        <v>1280</v>
      </c>
      <c r="AA40" s="287">
        <v>133989.21</v>
      </c>
      <c r="AB40" s="287">
        <v>44740.88</v>
      </c>
      <c r="AC40" s="287"/>
      <c r="AD40" s="287"/>
      <c r="AE40" s="287"/>
      <c r="AF40" s="62"/>
      <c r="AG40" s="62"/>
    </row>
    <row r="41" spans="1:33" x14ac:dyDescent="0.2">
      <c r="A41" s="62" t="s">
        <v>1534</v>
      </c>
      <c r="B41" s="285">
        <v>130815.06</v>
      </c>
      <c r="C41" s="285">
        <v>0</v>
      </c>
      <c r="D41" s="285">
        <v>81738.850000000006</v>
      </c>
      <c r="E41" s="285"/>
      <c r="F41" s="62">
        <v>109223.56</v>
      </c>
      <c r="G41" s="62">
        <v>-36947.31</v>
      </c>
      <c r="H41" s="62"/>
      <c r="K41" s="286">
        <v>577325</v>
      </c>
      <c r="M41" s="286">
        <v>522.35</v>
      </c>
      <c r="N41" s="62"/>
      <c r="O41" s="62"/>
      <c r="P41" s="62">
        <v>3744.1</v>
      </c>
      <c r="Q41" s="62">
        <v>1118559.83</v>
      </c>
      <c r="R41" s="52"/>
      <c r="S41" s="52">
        <v>292840.27</v>
      </c>
      <c r="T41" s="52">
        <v>25000</v>
      </c>
      <c r="U41" s="52">
        <v>2.12</v>
      </c>
      <c r="V41" s="52">
        <v>424770</v>
      </c>
      <c r="W41" s="52"/>
      <c r="X41" s="287">
        <v>485031</v>
      </c>
      <c r="Y41" s="287"/>
      <c r="Z41" s="287"/>
      <c r="AA41" s="287">
        <v>131202.59</v>
      </c>
      <c r="AB41" s="287">
        <v>43550.15</v>
      </c>
      <c r="AC41" s="287"/>
      <c r="AD41" s="287"/>
      <c r="AE41" s="287"/>
      <c r="AF41" s="62"/>
      <c r="AG41" s="62"/>
    </row>
    <row r="42" spans="1:33" x14ac:dyDescent="0.2">
      <c r="A42" s="282" t="s">
        <v>1535</v>
      </c>
      <c r="B42" s="285">
        <v>202608.74</v>
      </c>
      <c r="C42" s="285">
        <v>0</v>
      </c>
      <c r="D42" s="285">
        <v>819413.16</v>
      </c>
      <c r="E42" s="285"/>
      <c r="F42" s="62">
        <v>-685001.58</v>
      </c>
      <c r="G42" s="62">
        <v>-113128.98</v>
      </c>
      <c r="H42" s="62"/>
      <c r="J42" s="286">
        <v>150000</v>
      </c>
      <c r="K42" s="286">
        <v>41560</v>
      </c>
      <c r="M42" s="286">
        <v>0</v>
      </c>
      <c r="N42" s="62"/>
      <c r="O42" s="62"/>
      <c r="P42" s="62"/>
      <c r="Q42" s="62">
        <v>1381244.13</v>
      </c>
      <c r="R42" s="52"/>
      <c r="S42" s="52">
        <v>378571.02</v>
      </c>
      <c r="T42" s="52">
        <v>110000</v>
      </c>
      <c r="U42" s="52">
        <v>119.72</v>
      </c>
      <c r="V42" s="52">
        <v>481440</v>
      </c>
      <c r="W42" s="52"/>
      <c r="X42" s="287">
        <v>556360</v>
      </c>
      <c r="Y42" s="287"/>
      <c r="Z42" s="287">
        <v>0</v>
      </c>
      <c r="AA42" s="287">
        <v>120392.87</v>
      </c>
      <c r="AB42" s="287">
        <v>53431.7</v>
      </c>
      <c r="AC42" s="287"/>
      <c r="AD42" s="287"/>
      <c r="AE42" s="287"/>
      <c r="AF42" s="62"/>
      <c r="AG42" s="62"/>
    </row>
    <row r="43" spans="1:33" x14ac:dyDescent="0.2">
      <c r="A43" s="56" t="s">
        <v>1536</v>
      </c>
      <c r="B43" s="285">
        <v>257809.76</v>
      </c>
      <c r="C43" s="285">
        <v>0</v>
      </c>
      <c r="D43" s="285">
        <v>888981.02</v>
      </c>
      <c r="E43" s="285"/>
      <c r="F43" s="62">
        <v>254496.27</v>
      </c>
      <c r="G43" s="62">
        <v>-114135.96</v>
      </c>
      <c r="H43" s="62"/>
      <c r="K43" s="286">
        <v>144138</v>
      </c>
      <c r="M43" s="286">
        <v>400</v>
      </c>
      <c r="N43" s="62"/>
      <c r="O43" s="62"/>
      <c r="P43" s="62"/>
      <c r="Q43" s="62">
        <v>1240631.49</v>
      </c>
      <c r="R43" s="52"/>
      <c r="S43" s="52">
        <v>349758.09</v>
      </c>
      <c r="T43" s="52">
        <v>10863.88</v>
      </c>
      <c r="U43" s="52"/>
      <c r="V43" s="52">
        <v>490360</v>
      </c>
      <c r="W43" s="52"/>
      <c r="X43" s="287">
        <v>584170</v>
      </c>
      <c r="Y43" s="287"/>
      <c r="Z43" s="287">
        <v>1280</v>
      </c>
      <c r="AA43" s="287">
        <v>99711.2</v>
      </c>
      <c r="AB43" s="287">
        <v>76197.19</v>
      </c>
      <c r="AC43" s="287"/>
      <c r="AD43" s="287"/>
      <c r="AE43" s="287"/>
      <c r="AF43" s="62"/>
      <c r="AG43" s="62"/>
    </row>
    <row r="44" spans="1:33" x14ac:dyDescent="0.2">
      <c r="A44" s="62" t="s">
        <v>1537</v>
      </c>
      <c r="B44" s="285">
        <v>344379.03</v>
      </c>
      <c r="C44" s="285">
        <v>100000</v>
      </c>
      <c r="D44" s="285">
        <v>513302.79</v>
      </c>
      <c r="E44" s="285"/>
      <c r="F44" s="62">
        <v>27907.53</v>
      </c>
      <c r="G44" s="62">
        <v>52959.58</v>
      </c>
      <c r="H44" s="62"/>
      <c r="J44" s="286">
        <v>100000</v>
      </c>
      <c r="K44" s="286">
        <v>309750</v>
      </c>
      <c r="M44" s="286"/>
      <c r="N44" s="62"/>
      <c r="O44" s="62"/>
      <c r="P44" s="62">
        <v>-740413.1</v>
      </c>
      <c r="Q44" s="62">
        <v>2770050.54</v>
      </c>
      <c r="R44" s="52"/>
      <c r="S44" s="52">
        <v>286944.90000000002</v>
      </c>
      <c r="T44" s="52"/>
      <c r="U44" s="52"/>
      <c r="V44" s="52"/>
      <c r="W44" s="52"/>
      <c r="X44" s="287">
        <v>66240</v>
      </c>
      <c r="Y44" s="287"/>
      <c r="Z44" s="287"/>
      <c r="AA44" s="287">
        <v>102039.31</v>
      </c>
      <c r="AB44" s="287">
        <v>12687.51</v>
      </c>
      <c r="AC44" s="287"/>
      <c r="AD44" s="287"/>
      <c r="AE44" s="287"/>
      <c r="AF44" s="62"/>
      <c r="AG44" s="62"/>
    </row>
    <row r="45" spans="1:33" x14ac:dyDescent="0.2">
      <c r="A45" s="282" t="s">
        <v>1538</v>
      </c>
      <c r="B45" s="285">
        <v>449193.46</v>
      </c>
      <c r="C45" s="285">
        <v>0</v>
      </c>
      <c r="D45" s="285">
        <v>90631.41</v>
      </c>
      <c r="E45" s="285"/>
      <c r="F45" s="62">
        <v>45097.31</v>
      </c>
      <c r="G45" s="62">
        <v>200406.01</v>
      </c>
      <c r="H45" s="62"/>
      <c r="K45" s="286">
        <v>8540</v>
      </c>
      <c r="M45" s="286">
        <v>1250.3599999999999</v>
      </c>
      <c r="N45" s="62"/>
      <c r="O45" s="62">
        <v>16660.38</v>
      </c>
      <c r="P45" s="62">
        <v>132878.26999999999</v>
      </c>
      <c r="Q45" s="62">
        <v>2356118.79</v>
      </c>
      <c r="R45" s="52"/>
      <c r="S45" s="52">
        <v>342770.89</v>
      </c>
      <c r="T45" s="52">
        <v>75000</v>
      </c>
      <c r="U45" s="52">
        <v>840.38</v>
      </c>
      <c r="V45" s="52">
        <v>494180</v>
      </c>
      <c r="W45" s="52"/>
      <c r="X45" s="287">
        <v>533620</v>
      </c>
      <c r="Y45" s="287"/>
      <c r="Z45" s="287">
        <v>16910</v>
      </c>
      <c r="AA45" s="287">
        <v>107537.16</v>
      </c>
      <c r="AB45" s="287">
        <v>10462.08</v>
      </c>
      <c r="AC45" s="287"/>
      <c r="AD45" s="287"/>
      <c r="AE45" s="287"/>
      <c r="AF45" s="62"/>
      <c r="AG45" s="62"/>
    </row>
    <row r="46" spans="1:33" x14ac:dyDescent="0.2">
      <c r="A46" s="62" t="s">
        <v>1539</v>
      </c>
      <c r="B46" s="285">
        <v>263499.01</v>
      </c>
      <c r="C46" s="285">
        <v>0</v>
      </c>
      <c r="D46" s="285">
        <v>139454.10999999999</v>
      </c>
      <c r="E46" s="285"/>
      <c r="F46" s="62">
        <v>182267.89</v>
      </c>
      <c r="G46" s="62">
        <v>218318.52</v>
      </c>
      <c r="H46" s="62"/>
      <c r="K46" s="286">
        <v>78660</v>
      </c>
      <c r="L46" s="286">
        <v>2759</v>
      </c>
      <c r="M46" s="286">
        <v>350.05</v>
      </c>
      <c r="N46" s="62"/>
      <c r="O46" s="62">
        <v>-341908.85</v>
      </c>
      <c r="P46" s="62">
        <v>105525.12</v>
      </c>
      <c r="Q46" s="62">
        <v>1990390.15</v>
      </c>
      <c r="R46" s="52"/>
      <c r="S46" s="52">
        <v>299971.09000000003</v>
      </c>
      <c r="T46" s="52">
        <v>65200</v>
      </c>
      <c r="U46" s="52"/>
      <c r="V46" s="52">
        <v>351840</v>
      </c>
      <c r="W46" s="52"/>
      <c r="X46" s="287">
        <v>399350</v>
      </c>
      <c r="Y46" s="287"/>
      <c r="Z46" s="287"/>
      <c r="AA46" s="287">
        <v>166993.81</v>
      </c>
      <c r="AB46" s="287">
        <v>49926.48</v>
      </c>
      <c r="AC46" s="287"/>
      <c r="AD46" s="287"/>
      <c r="AE46" s="287"/>
      <c r="AF46" s="62"/>
      <c r="AG46" s="62"/>
    </row>
    <row r="47" spans="1:33" x14ac:dyDescent="0.2">
      <c r="A47" s="62" t="s">
        <v>1540</v>
      </c>
      <c r="B47" s="285">
        <v>255136.05</v>
      </c>
      <c r="C47" s="285">
        <v>0</v>
      </c>
      <c r="D47" s="285">
        <v>34224.339999999997</v>
      </c>
      <c r="E47" s="285"/>
      <c r="F47" s="62">
        <v>275449.49</v>
      </c>
      <c r="G47" s="62">
        <v>9404.9</v>
      </c>
      <c r="H47" s="62"/>
      <c r="J47" s="286">
        <v>100000</v>
      </c>
      <c r="K47" s="286">
        <v>57750</v>
      </c>
      <c r="M47" s="286">
        <v>113.26</v>
      </c>
      <c r="N47" s="62"/>
      <c r="O47" s="62"/>
      <c r="P47" s="62"/>
      <c r="Q47" s="62">
        <v>498635.02</v>
      </c>
      <c r="R47" s="52"/>
      <c r="S47" s="52">
        <v>308899.38</v>
      </c>
      <c r="T47" s="52"/>
      <c r="U47" s="52"/>
      <c r="V47" s="52">
        <v>359680</v>
      </c>
      <c r="W47" s="52"/>
      <c r="X47" s="287">
        <v>400510</v>
      </c>
      <c r="Y47" s="287"/>
      <c r="Z47" s="287"/>
      <c r="AA47" s="287">
        <v>92027.48</v>
      </c>
      <c r="AB47" s="287">
        <v>14771.52</v>
      </c>
      <c r="AC47" s="287"/>
      <c r="AD47" s="287"/>
      <c r="AE47" s="287"/>
      <c r="AF47" s="62"/>
      <c r="AG47" s="62"/>
    </row>
    <row r="48" spans="1:33" x14ac:dyDescent="0.2">
      <c r="A48" s="62" t="s">
        <v>1541</v>
      </c>
      <c r="B48" s="285">
        <v>197173.34</v>
      </c>
      <c r="C48" s="285">
        <v>0</v>
      </c>
      <c r="D48" s="285">
        <v>229010.22</v>
      </c>
      <c r="E48" s="285"/>
      <c r="F48" s="62">
        <v>3</v>
      </c>
      <c r="G48" s="62">
        <v>34931.71</v>
      </c>
      <c r="H48" s="62"/>
      <c r="K48" s="286">
        <v>72022</v>
      </c>
      <c r="M48" s="286"/>
      <c r="N48" s="62"/>
      <c r="O48" s="62">
        <v>-11452.2</v>
      </c>
      <c r="P48" s="62"/>
      <c r="Q48" s="62">
        <v>452082.82</v>
      </c>
      <c r="R48" s="52"/>
      <c r="S48" s="52">
        <v>343225.88</v>
      </c>
      <c r="T48" s="52"/>
      <c r="U48" s="52"/>
      <c r="V48" s="52">
        <v>248520</v>
      </c>
      <c r="W48" s="52"/>
      <c r="X48" s="287">
        <v>320760</v>
      </c>
      <c r="Y48" s="287"/>
      <c r="Z48" s="287"/>
      <c r="AA48" s="287">
        <v>133807.6</v>
      </c>
      <c r="AB48" s="287">
        <v>8487.19</v>
      </c>
      <c r="AC48" s="287"/>
      <c r="AD48" s="287"/>
      <c r="AE48" s="287"/>
      <c r="AF48" s="62"/>
      <c r="AG48" s="62"/>
    </row>
    <row r="49" spans="1:33" x14ac:dyDescent="0.2">
      <c r="A49" s="62" t="s">
        <v>1542</v>
      </c>
      <c r="B49" s="285">
        <v>476142.05</v>
      </c>
      <c r="C49" s="285">
        <v>3500</v>
      </c>
      <c r="D49" s="285">
        <v>47590.54</v>
      </c>
      <c r="E49" s="285"/>
      <c r="F49" s="62">
        <v>2630946.58</v>
      </c>
      <c r="G49" s="62">
        <v>153898.75</v>
      </c>
      <c r="H49" s="62"/>
      <c r="K49" s="286">
        <v>123530</v>
      </c>
      <c r="M49" s="286"/>
      <c r="N49" s="62"/>
      <c r="O49" s="62"/>
      <c r="P49" s="62"/>
      <c r="Q49" s="62">
        <v>5378772.1500000004</v>
      </c>
      <c r="R49" s="52"/>
      <c r="S49" s="52">
        <v>355063.31</v>
      </c>
      <c r="T49" s="52"/>
      <c r="U49" s="52"/>
      <c r="V49" s="52">
        <v>370290</v>
      </c>
      <c r="W49" s="52"/>
      <c r="X49" s="287">
        <v>406930</v>
      </c>
      <c r="Y49" s="287"/>
      <c r="Z49" s="287"/>
      <c r="AA49" s="287">
        <v>144050.26</v>
      </c>
      <c r="AB49" s="287">
        <v>72038.41</v>
      </c>
      <c r="AC49" s="287"/>
      <c r="AD49" s="287"/>
      <c r="AE49" s="287"/>
      <c r="AF49" s="62"/>
      <c r="AG49" s="62"/>
    </row>
    <row r="50" spans="1:33" x14ac:dyDescent="0.2">
      <c r="A50" s="62" t="s">
        <v>1543</v>
      </c>
      <c r="B50" s="285">
        <v>312998.40000000002</v>
      </c>
      <c r="C50" s="285">
        <v>0</v>
      </c>
      <c r="D50" s="285">
        <v>711332.62</v>
      </c>
      <c r="E50" s="285"/>
      <c r="F50" s="62">
        <v>-150365.43</v>
      </c>
      <c r="G50" s="62">
        <v>-221347.59</v>
      </c>
      <c r="H50" s="62"/>
      <c r="K50" s="286">
        <v>106390</v>
      </c>
      <c r="M50" s="286"/>
      <c r="N50" s="62">
        <v>4586</v>
      </c>
      <c r="O50" s="62"/>
      <c r="P50" s="62"/>
      <c r="Q50" s="62">
        <v>1780248.13</v>
      </c>
      <c r="R50" s="52"/>
      <c r="S50" s="52">
        <v>361265.23</v>
      </c>
      <c r="T50" s="52"/>
      <c r="U50" s="52"/>
      <c r="V50" s="52">
        <v>426640</v>
      </c>
      <c r="W50" s="52"/>
      <c r="X50" s="287">
        <v>500120</v>
      </c>
      <c r="Y50" s="287"/>
      <c r="Z50" s="287"/>
      <c r="AA50" s="287">
        <v>119372.17</v>
      </c>
      <c r="AB50" s="287">
        <v>57827.07</v>
      </c>
      <c r="AC50" s="287"/>
      <c r="AD50" s="287"/>
      <c r="AE50" s="287"/>
      <c r="AF50" s="62"/>
      <c r="AG50" s="62"/>
    </row>
    <row r="51" spans="1:33" x14ac:dyDescent="0.2">
      <c r="A51" s="62" t="s">
        <v>1544</v>
      </c>
      <c r="B51" s="285">
        <v>653679.80000000005</v>
      </c>
      <c r="C51" s="285">
        <v>72570.22</v>
      </c>
      <c r="D51" s="285">
        <v>59724.3</v>
      </c>
      <c r="E51" s="285"/>
      <c r="F51" s="62">
        <v>846856.72</v>
      </c>
      <c r="G51" s="62">
        <v>276702.14</v>
      </c>
      <c r="H51" s="62"/>
      <c r="L51" s="286">
        <v>57130</v>
      </c>
      <c r="M51" s="286">
        <v>380</v>
      </c>
      <c r="N51" s="62"/>
      <c r="O51" s="62"/>
      <c r="P51" s="62">
        <v>197487.27</v>
      </c>
      <c r="Q51" s="62">
        <v>2690789.95</v>
      </c>
      <c r="R51" s="52"/>
      <c r="S51" s="52">
        <v>315739.21000000002</v>
      </c>
      <c r="T51" s="52"/>
      <c r="U51" s="52"/>
      <c r="V51" s="52">
        <v>385920</v>
      </c>
      <c r="W51" s="52">
        <v>206160</v>
      </c>
      <c r="X51" s="287">
        <v>516473</v>
      </c>
      <c r="Y51" s="287"/>
      <c r="Z51" s="287"/>
      <c r="AA51" s="287">
        <v>405026.84</v>
      </c>
      <c r="AB51" s="287">
        <v>210</v>
      </c>
      <c r="AC51" s="287"/>
      <c r="AD51" s="287"/>
      <c r="AE51" s="287"/>
      <c r="AF51" s="62"/>
      <c r="AG51" s="62"/>
    </row>
    <row r="52" spans="1:33" x14ac:dyDescent="0.2">
      <c r="A52" s="62" t="s">
        <v>1545</v>
      </c>
      <c r="B52" s="285">
        <v>507154.31</v>
      </c>
      <c r="C52" s="285">
        <v>0</v>
      </c>
      <c r="D52" s="285">
        <v>33150.49</v>
      </c>
      <c r="E52" s="285"/>
      <c r="F52" s="62">
        <v>480163.26</v>
      </c>
      <c r="G52" s="62">
        <v>-29558.01</v>
      </c>
      <c r="H52" s="62"/>
      <c r="M52" s="286">
        <v>1981</v>
      </c>
      <c r="N52" s="62"/>
      <c r="O52" s="62"/>
      <c r="P52" s="62">
        <v>36376.46</v>
      </c>
      <c r="Q52" s="62">
        <v>2057308.95</v>
      </c>
      <c r="R52" s="52"/>
      <c r="S52" s="52">
        <v>278405.45</v>
      </c>
      <c r="T52" s="52"/>
      <c r="U52" s="52"/>
      <c r="V52" s="52"/>
      <c r="W52" s="52"/>
      <c r="X52" s="287">
        <v>31331</v>
      </c>
      <c r="Y52" s="287"/>
      <c r="Z52" s="287"/>
      <c r="AA52" s="287">
        <v>110913.1</v>
      </c>
      <c r="AB52" s="287">
        <v>33171.06</v>
      </c>
      <c r="AC52" s="287"/>
      <c r="AD52" s="287"/>
      <c r="AE52" s="287"/>
      <c r="AF52" s="62"/>
      <c r="AG52" s="62"/>
    </row>
    <row r="53" spans="1:33" x14ac:dyDescent="0.2">
      <c r="A53" s="62" t="s">
        <v>1546</v>
      </c>
      <c r="B53" s="285">
        <v>78446.820000000007</v>
      </c>
      <c r="C53" s="285">
        <v>0</v>
      </c>
      <c r="D53" s="285">
        <v>109505.19</v>
      </c>
      <c r="E53" s="285"/>
      <c r="F53" s="62">
        <v>120910.33</v>
      </c>
      <c r="G53" s="62">
        <v>178017.73</v>
      </c>
      <c r="H53" s="62"/>
      <c r="M53" s="286">
        <v>14.39</v>
      </c>
      <c r="N53" s="62"/>
      <c r="O53" s="62"/>
      <c r="P53" s="62"/>
      <c r="Q53" s="62">
        <v>1988049.06</v>
      </c>
      <c r="R53" s="52"/>
      <c r="S53" s="52">
        <v>188492.9</v>
      </c>
      <c r="T53" s="52"/>
      <c r="U53" s="52"/>
      <c r="V53" s="52">
        <v>278910</v>
      </c>
      <c r="W53" s="52">
        <v>48691.85</v>
      </c>
      <c r="X53" s="287">
        <v>349750</v>
      </c>
      <c r="Y53" s="287"/>
      <c r="Z53" s="287"/>
      <c r="AA53" s="287">
        <v>244073.19</v>
      </c>
      <c r="AB53" s="287">
        <v>12331.21</v>
      </c>
      <c r="AC53" s="287"/>
      <c r="AD53" s="287"/>
      <c r="AE53" s="287"/>
      <c r="AF53" s="62"/>
      <c r="AG53" s="62"/>
    </row>
    <row r="54" spans="1:33" x14ac:dyDescent="0.2">
      <c r="A54" s="62" t="s">
        <v>1547</v>
      </c>
      <c r="B54" s="285">
        <v>70214.78</v>
      </c>
      <c r="C54" s="285">
        <v>0</v>
      </c>
      <c r="D54" s="285">
        <v>126334.17</v>
      </c>
      <c r="E54" s="285"/>
      <c r="F54" s="62">
        <v>6234.93</v>
      </c>
      <c r="G54" s="62">
        <v>162955.70000000001</v>
      </c>
      <c r="H54" s="62"/>
      <c r="K54" s="286">
        <v>170045</v>
      </c>
      <c r="M54" s="286">
        <v>830</v>
      </c>
      <c r="N54" s="62"/>
      <c r="O54" s="62">
        <v>249356.91</v>
      </c>
      <c r="P54" s="62">
        <v>-509277.18</v>
      </c>
      <c r="Q54" s="62">
        <v>1911374.52</v>
      </c>
      <c r="R54" s="52"/>
      <c r="S54" s="52">
        <v>251914.73</v>
      </c>
      <c r="T54" s="52"/>
      <c r="U54" s="52"/>
      <c r="V54" s="52">
        <v>331970</v>
      </c>
      <c r="W54" s="52"/>
      <c r="X54" s="287">
        <v>406430</v>
      </c>
      <c r="Y54" s="287"/>
      <c r="Z54" s="287"/>
      <c r="AA54" s="287">
        <v>88406.52</v>
      </c>
      <c r="AB54" s="287">
        <v>20607.27</v>
      </c>
      <c r="AC54" s="287"/>
      <c r="AD54" s="287"/>
      <c r="AE54" s="287"/>
      <c r="AF54" s="62"/>
      <c r="AG54" s="62"/>
    </row>
    <row r="55" spans="1:33" x14ac:dyDescent="0.2">
      <c r="A55" s="62" t="s">
        <v>1548</v>
      </c>
      <c r="B55" s="285">
        <v>245511.53</v>
      </c>
      <c r="C55" s="285">
        <v>7612</v>
      </c>
      <c r="D55" s="285">
        <v>54297.93</v>
      </c>
      <c r="E55" s="285"/>
      <c r="F55" s="62">
        <v>111448.39</v>
      </c>
      <c r="G55" s="62">
        <v>106953.4</v>
      </c>
      <c r="H55" s="62"/>
      <c r="K55" s="286">
        <v>33230</v>
      </c>
      <c r="M55" s="286">
        <v>697.97</v>
      </c>
      <c r="N55" s="62"/>
      <c r="O55" s="62"/>
      <c r="P55" s="62"/>
      <c r="Q55" s="62">
        <v>1946410.43</v>
      </c>
      <c r="R55" s="52">
        <v>1.94</v>
      </c>
      <c r="S55" s="52">
        <v>179719.57</v>
      </c>
      <c r="T55" s="52"/>
      <c r="U55" s="52"/>
      <c r="V55" s="52">
        <v>448077</v>
      </c>
      <c r="W55" s="52">
        <v>61300</v>
      </c>
      <c r="X55" s="287">
        <v>536997</v>
      </c>
      <c r="Y55" s="287"/>
      <c r="Z55" s="287"/>
      <c r="AA55" s="287">
        <v>139744.48000000001</v>
      </c>
      <c r="AB55" s="287">
        <v>22320.41</v>
      </c>
      <c r="AC55" s="287"/>
      <c r="AD55" s="287"/>
      <c r="AE55" s="287"/>
      <c r="AF55" s="62"/>
      <c r="AG55" s="62"/>
    </row>
    <row r="56" spans="1:33" x14ac:dyDescent="0.2">
      <c r="A56" s="62" t="s">
        <v>1549</v>
      </c>
      <c r="B56" s="285">
        <v>176523.74</v>
      </c>
      <c r="C56" s="285">
        <v>29683</v>
      </c>
      <c r="D56" s="285">
        <v>23578.52</v>
      </c>
      <c r="E56" s="285"/>
      <c r="F56" s="62">
        <v>504700.93</v>
      </c>
      <c r="G56" s="62">
        <v>150181.57999999999</v>
      </c>
      <c r="H56" s="62"/>
      <c r="K56" s="286">
        <v>20560.169999999998</v>
      </c>
      <c r="M56" s="286">
        <v>0</v>
      </c>
      <c r="N56" s="62"/>
      <c r="O56" s="62"/>
      <c r="P56" s="62"/>
      <c r="Q56" s="62">
        <v>1372237.86</v>
      </c>
      <c r="R56" s="52"/>
      <c r="S56" s="52">
        <v>136129.09</v>
      </c>
      <c r="T56" s="52"/>
      <c r="U56" s="52"/>
      <c r="V56" s="52">
        <v>208244.4</v>
      </c>
      <c r="W56" s="52">
        <v>36900</v>
      </c>
      <c r="X56" s="287">
        <v>243944.4</v>
      </c>
      <c r="Y56" s="287"/>
      <c r="Z56" s="287"/>
      <c r="AA56" s="287">
        <v>104263.09</v>
      </c>
      <c r="AB56" s="287">
        <v>72576.929999999993</v>
      </c>
      <c r="AC56" s="287"/>
      <c r="AD56" s="287"/>
      <c r="AE56" s="287"/>
      <c r="AF56" s="62"/>
      <c r="AG56" s="62"/>
    </row>
    <row r="57" spans="1:33" x14ac:dyDescent="0.2">
      <c r="A57" s="62" t="s">
        <v>1550</v>
      </c>
      <c r="B57" s="285">
        <v>198258.34</v>
      </c>
      <c r="C57" s="285">
        <v>0</v>
      </c>
      <c r="D57" s="285">
        <v>52383.89</v>
      </c>
      <c r="E57" s="285"/>
      <c r="F57" s="62">
        <v>22645.91</v>
      </c>
      <c r="G57" s="62">
        <v>40691.35</v>
      </c>
      <c r="H57" s="62"/>
      <c r="J57" s="286">
        <v>3000</v>
      </c>
      <c r="K57" s="286">
        <v>25530</v>
      </c>
      <c r="M57" s="286">
        <v>28.04</v>
      </c>
      <c r="N57" s="62"/>
      <c r="O57" s="62"/>
      <c r="P57" s="62">
        <v>1284.69</v>
      </c>
      <c r="Q57" s="62">
        <v>1028783.07</v>
      </c>
      <c r="R57" s="52">
        <v>5.4</v>
      </c>
      <c r="S57" s="52">
        <v>153378.51999999999</v>
      </c>
      <c r="T57" s="52"/>
      <c r="U57" s="52"/>
      <c r="V57" s="52">
        <v>186956.7</v>
      </c>
      <c r="W57" s="52">
        <v>34000</v>
      </c>
      <c r="X57" s="287">
        <v>248576.7</v>
      </c>
      <c r="Y57" s="287"/>
      <c r="Z57" s="287"/>
      <c r="AA57" s="287">
        <v>219193.38</v>
      </c>
      <c r="AB57" s="287">
        <v>16558.32</v>
      </c>
      <c r="AC57" s="287"/>
      <c r="AD57" s="287"/>
      <c r="AE57" s="287"/>
      <c r="AF57" s="62"/>
      <c r="AG57" s="62"/>
    </row>
    <row r="58" spans="1:33" x14ac:dyDescent="0.2">
      <c r="A58" s="62" t="s">
        <v>1551</v>
      </c>
      <c r="B58" s="285">
        <v>516369.49</v>
      </c>
      <c r="C58" s="285">
        <v>20034.490000000002</v>
      </c>
      <c r="D58" s="285">
        <v>33570.300000000003</v>
      </c>
      <c r="E58" s="285"/>
      <c r="F58" s="62">
        <v>74643.199999999997</v>
      </c>
      <c r="G58" s="62">
        <v>66924.45</v>
      </c>
      <c r="H58" s="62"/>
      <c r="J58" s="286">
        <v>2000</v>
      </c>
      <c r="K58" s="286">
        <v>33082.639999999999</v>
      </c>
      <c r="M58" s="286">
        <v>18.690000000000001</v>
      </c>
      <c r="N58" s="62"/>
      <c r="O58" s="62"/>
      <c r="P58" s="62"/>
      <c r="Q58" s="62">
        <v>566631.65</v>
      </c>
      <c r="R58" s="52"/>
      <c r="S58" s="52">
        <v>208425.67</v>
      </c>
      <c r="T58" s="52"/>
      <c r="U58" s="52">
        <v>12.43</v>
      </c>
      <c r="V58" s="52">
        <v>369054</v>
      </c>
      <c r="W58" s="52">
        <v>45300</v>
      </c>
      <c r="X58" s="287">
        <v>441974</v>
      </c>
      <c r="Y58" s="287"/>
      <c r="Z58" s="287"/>
      <c r="AA58" s="287">
        <v>147993.67000000001</v>
      </c>
      <c r="AB58" s="287">
        <v>12145.41</v>
      </c>
      <c r="AC58" s="287"/>
      <c r="AD58" s="287"/>
      <c r="AE58" s="287"/>
      <c r="AF58" s="62"/>
      <c r="AG58" s="62"/>
    </row>
    <row r="59" spans="1:33" x14ac:dyDescent="0.2">
      <c r="A59" s="62" t="s">
        <v>1552</v>
      </c>
      <c r="B59" s="285">
        <v>80251.360000000001</v>
      </c>
      <c r="C59" s="285">
        <v>8021.96</v>
      </c>
      <c r="D59" s="285">
        <v>7312.05</v>
      </c>
      <c r="E59" s="285"/>
      <c r="F59" s="62">
        <v>248937.3</v>
      </c>
      <c r="G59" s="62">
        <v>42808.09</v>
      </c>
      <c r="H59" s="62"/>
      <c r="K59" s="286">
        <v>29225</v>
      </c>
      <c r="M59" s="286"/>
      <c r="N59" s="62"/>
      <c r="O59" s="62"/>
      <c r="P59" s="62">
        <v>-32897.97</v>
      </c>
      <c r="Q59" s="62">
        <v>1787234.17</v>
      </c>
      <c r="R59" s="52"/>
      <c r="S59" s="52">
        <v>137768.75</v>
      </c>
      <c r="T59" s="52"/>
      <c r="U59" s="52">
        <v>2.3199999999999998</v>
      </c>
      <c r="V59" s="52">
        <v>201012</v>
      </c>
      <c r="W59" s="52">
        <v>46800</v>
      </c>
      <c r="X59" s="287">
        <v>279412</v>
      </c>
      <c r="Y59" s="287"/>
      <c r="Z59" s="287"/>
      <c r="AA59" s="287">
        <v>126837.97</v>
      </c>
      <c r="AB59" s="287">
        <v>44398.86</v>
      </c>
      <c r="AC59" s="287"/>
      <c r="AD59" s="287"/>
      <c r="AE59" s="287"/>
      <c r="AF59" s="62"/>
      <c r="AG59" s="62"/>
    </row>
    <row r="60" spans="1:33" x14ac:dyDescent="0.2">
      <c r="A60" s="62" t="s">
        <v>1553</v>
      </c>
      <c r="B60" s="285">
        <v>116073.78</v>
      </c>
      <c r="C60" s="285">
        <v>10513.4</v>
      </c>
      <c r="D60" s="285">
        <v>66785.8</v>
      </c>
      <c r="E60" s="285"/>
      <c r="F60" s="62">
        <v>2162560.91</v>
      </c>
      <c r="G60" s="62">
        <v>58105.38</v>
      </c>
      <c r="H60" s="62"/>
      <c r="K60" s="286">
        <v>30345</v>
      </c>
      <c r="M60" s="286">
        <v>7</v>
      </c>
      <c r="N60" s="62"/>
      <c r="O60" s="62"/>
      <c r="P60" s="62"/>
      <c r="Q60" s="62">
        <v>3909726.18</v>
      </c>
      <c r="R60" s="52"/>
      <c r="S60" s="52">
        <v>230458.87</v>
      </c>
      <c r="T60" s="52"/>
      <c r="U60" s="52">
        <v>0.1</v>
      </c>
      <c r="V60" s="52">
        <v>417900</v>
      </c>
      <c r="W60" s="52">
        <v>66801.63</v>
      </c>
      <c r="X60" s="287">
        <v>495280</v>
      </c>
      <c r="Y60" s="287"/>
      <c r="Z60" s="287"/>
      <c r="AA60" s="287">
        <v>172209.82</v>
      </c>
      <c r="AB60" s="287">
        <v>60515.09</v>
      </c>
      <c r="AC60" s="287"/>
      <c r="AD60" s="287"/>
      <c r="AE60" s="287"/>
      <c r="AF60" s="62"/>
      <c r="AG60" s="62"/>
    </row>
    <row r="61" spans="1:33" x14ac:dyDescent="0.2">
      <c r="A61" s="62" t="s">
        <v>1554</v>
      </c>
      <c r="B61" s="285">
        <v>216573.01</v>
      </c>
      <c r="C61" s="285">
        <v>10481.16</v>
      </c>
      <c r="D61" s="285">
        <v>56630.6</v>
      </c>
      <c r="E61" s="285"/>
      <c r="F61" s="62">
        <v>157894.92000000001</v>
      </c>
      <c r="G61" s="62">
        <v>836941.05</v>
      </c>
      <c r="H61" s="62"/>
      <c r="J61" s="286">
        <v>2000</v>
      </c>
      <c r="K61" s="286">
        <v>34925</v>
      </c>
      <c r="M61" s="286">
        <v>18.690000000000001</v>
      </c>
      <c r="N61" s="62"/>
      <c r="O61" s="62"/>
      <c r="P61" s="62"/>
      <c r="Q61" s="62">
        <v>2469567.41</v>
      </c>
      <c r="R61" s="52">
        <v>3.86</v>
      </c>
      <c r="S61" s="52">
        <v>333214.95</v>
      </c>
      <c r="T61" s="52"/>
      <c r="U61" s="52">
        <v>463.42</v>
      </c>
      <c r="V61" s="52">
        <v>607252</v>
      </c>
      <c r="W61" s="52">
        <v>53700</v>
      </c>
      <c r="X61" s="287">
        <v>704062</v>
      </c>
      <c r="Y61" s="287"/>
      <c r="Z61" s="287"/>
      <c r="AA61" s="287">
        <v>198556.21</v>
      </c>
      <c r="AB61" s="287">
        <v>65664.100000000006</v>
      </c>
      <c r="AC61" s="287"/>
      <c r="AD61" s="287"/>
      <c r="AE61" s="287">
        <v>20701.63</v>
      </c>
      <c r="AF61" s="62"/>
      <c r="AG61" s="62"/>
    </row>
    <row r="62" spans="1:33" x14ac:dyDescent="0.2">
      <c r="A62" s="62" t="s">
        <v>1639</v>
      </c>
      <c r="B62" s="285">
        <v>178373.57</v>
      </c>
      <c r="C62" s="285">
        <v>2030.85</v>
      </c>
      <c r="D62" s="285">
        <v>83667.89</v>
      </c>
      <c r="E62" s="285"/>
      <c r="F62" s="62">
        <v>361379.8</v>
      </c>
      <c r="G62" s="62">
        <v>172441.88</v>
      </c>
      <c r="H62" s="62"/>
      <c r="J62" s="286">
        <v>3000</v>
      </c>
      <c r="K62" s="286">
        <v>22625</v>
      </c>
      <c r="M62" s="286">
        <v>28.04</v>
      </c>
      <c r="N62" s="62"/>
      <c r="O62" s="62"/>
      <c r="P62" s="62"/>
      <c r="Q62" s="62">
        <v>2114448.44</v>
      </c>
      <c r="R62" s="52"/>
      <c r="S62" s="52">
        <v>120631.72</v>
      </c>
      <c r="T62" s="52"/>
      <c r="U62" s="52">
        <v>597.14</v>
      </c>
      <c r="V62" s="52">
        <v>298968</v>
      </c>
      <c r="W62" s="52">
        <v>44500</v>
      </c>
      <c r="X62" s="287">
        <v>343468</v>
      </c>
      <c r="Y62" s="287"/>
      <c r="Z62" s="287"/>
      <c r="AA62" s="287">
        <v>146410.9</v>
      </c>
      <c r="AB62" s="287">
        <v>53195.97</v>
      </c>
      <c r="AC62" s="287"/>
      <c r="AD62" s="287"/>
      <c r="AE62" s="287"/>
      <c r="AF62" s="62"/>
      <c r="AG62" s="62"/>
    </row>
    <row r="63" spans="1:33" x14ac:dyDescent="0.2">
      <c r="A63" s="62" t="s">
        <v>1642</v>
      </c>
      <c r="B63" s="285">
        <v>119515.46</v>
      </c>
      <c r="C63" s="285">
        <v>0</v>
      </c>
      <c r="D63" s="285">
        <v>29727.919999999998</v>
      </c>
      <c r="E63" s="285"/>
      <c r="F63" s="62">
        <v>1767584.3</v>
      </c>
      <c r="G63" s="62">
        <v>27404.3</v>
      </c>
      <c r="H63" s="62"/>
      <c r="K63" s="286">
        <v>30225</v>
      </c>
      <c r="M63" s="286"/>
      <c r="N63" s="62"/>
      <c r="O63" s="62"/>
      <c r="P63" s="62"/>
      <c r="Q63" s="62">
        <v>2791483.6</v>
      </c>
      <c r="R63" s="52"/>
      <c r="S63" s="52">
        <v>164026.21</v>
      </c>
      <c r="T63" s="52"/>
      <c r="U63" s="52">
        <v>6.09</v>
      </c>
      <c r="V63" s="52">
        <v>374574</v>
      </c>
      <c r="W63" s="52">
        <v>45300</v>
      </c>
      <c r="X63" s="287">
        <v>451474</v>
      </c>
      <c r="Y63" s="287"/>
      <c r="Z63" s="287"/>
      <c r="AA63" s="287">
        <v>130968.3</v>
      </c>
      <c r="AB63" s="287">
        <v>50194.68</v>
      </c>
      <c r="AC63" s="287"/>
      <c r="AD63" s="287"/>
      <c r="AE63" s="287"/>
      <c r="AF63" s="62"/>
      <c r="AG63" s="62"/>
    </row>
    <row r="64" spans="1:33" x14ac:dyDescent="0.2">
      <c r="A64" s="62" t="s">
        <v>1555</v>
      </c>
      <c r="B64" s="285">
        <v>587224.72</v>
      </c>
      <c r="C64" s="285">
        <v>0</v>
      </c>
      <c r="D64" s="285">
        <v>203023.04</v>
      </c>
      <c r="E64" s="285"/>
      <c r="F64" s="62">
        <v>338025.53</v>
      </c>
      <c r="G64" s="62">
        <v>40478.910000000003</v>
      </c>
      <c r="H64" s="62"/>
      <c r="K64" s="286">
        <v>6000</v>
      </c>
      <c r="L64" s="286">
        <v>95125</v>
      </c>
      <c r="M64" s="286"/>
      <c r="N64" s="62"/>
      <c r="O64" s="62"/>
      <c r="P64" s="62">
        <v>138717.6</v>
      </c>
      <c r="Q64" s="62">
        <v>1683662.57</v>
      </c>
      <c r="R64" s="52"/>
      <c r="S64" s="52">
        <v>210146.65</v>
      </c>
      <c r="T64" s="52">
        <v>54475</v>
      </c>
      <c r="U64" s="52"/>
      <c r="V64" s="52">
        <v>679898.9</v>
      </c>
      <c r="W64" s="52"/>
      <c r="X64" s="287">
        <v>721457.9</v>
      </c>
      <c r="Y64" s="287"/>
      <c r="Z64" s="287"/>
      <c r="AA64" s="287">
        <v>165039.25</v>
      </c>
      <c r="AB64" s="287">
        <v>23281.360000000001</v>
      </c>
      <c r="AC64" s="287"/>
      <c r="AD64" s="287"/>
      <c r="AE64" s="287"/>
      <c r="AF64" s="62"/>
      <c r="AG64" s="62"/>
    </row>
    <row r="65" spans="1:33" x14ac:dyDescent="0.2">
      <c r="A65" s="62" t="s">
        <v>1556</v>
      </c>
      <c r="B65" s="285">
        <v>473776.91</v>
      </c>
      <c r="C65" s="285">
        <v>0</v>
      </c>
      <c r="D65" s="285">
        <v>58723.360000000001</v>
      </c>
      <c r="E65" s="285"/>
      <c r="F65" s="62">
        <v>-9524.68</v>
      </c>
      <c r="G65" s="62">
        <v>256701.46</v>
      </c>
      <c r="H65" s="62"/>
      <c r="K65" s="286">
        <v>6000</v>
      </c>
      <c r="L65" s="286">
        <v>71300</v>
      </c>
      <c r="M65" s="286">
        <v>163.74</v>
      </c>
      <c r="N65" s="62"/>
      <c r="O65" s="62"/>
      <c r="P65" s="62"/>
      <c r="Q65" s="62">
        <v>1188971.67</v>
      </c>
      <c r="R65" s="52"/>
      <c r="S65" s="52">
        <v>270911.83</v>
      </c>
      <c r="T65" s="52"/>
      <c r="U65" s="52"/>
      <c r="V65" s="52">
        <v>203300</v>
      </c>
      <c r="W65" s="52"/>
      <c r="X65" s="287">
        <v>309380</v>
      </c>
      <c r="Y65" s="287"/>
      <c r="Z65" s="287"/>
      <c r="AA65" s="287">
        <v>144473.4</v>
      </c>
      <c r="AB65" s="287">
        <v>78242.789999999994</v>
      </c>
      <c r="AC65" s="287"/>
      <c r="AD65" s="287"/>
      <c r="AE65" s="287"/>
      <c r="AF65" s="62"/>
      <c r="AG65" s="62"/>
    </row>
    <row r="66" spans="1:33" x14ac:dyDescent="0.2">
      <c r="A66" s="62" t="s">
        <v>1557</v>
      </c>
      <c r="B66" s="285">
        <v>559382.1</v>
      </c>
      <c r="C66" s="285">
        <v>0</v>
      </c>
      <c r="D66" s="285">
        <v>48707.61</v>
      </c>
      <c r="E66" s="285"/>
      <c r="F66" s="62">
        <v>624562.99</v>
      </c>
      <c r="G66" s="62">
        <v>282657.46000000002</v>
      </c>
      <c r="H66" s="62"/>
      <c r="K66" s="286">
        <v>5895.61</v>
      </c>
      <c r="M66" s="286"/>
      <c r="N66" s="62"/>
      <c r="O66" s="62"/>
      <c r="P66" s="62">
        <v>130414.07</v>
      </c>
      <c r="Q66" s="62">
        <v>2121250.9300000002</v>
      </c>
      <c r="R66" s="52">
        <v>7.09</v>
      </c>
      <c r="S66" s="52">
        <v>172744.06</v>
      </c>
      <c r="T66" s="52"/>
      <c r="U66" s="52"/>
      <c r="V66" s="52">
        <v>329620</v>
      </c>
      <c r="W66" s="52">
        <v>14000</v>
      </c>
      <c r="X66" s="287">
        <v>464740</v>
      </c>
      <c r="Y66" s="287"/>
      <c r="Z66" s="287"/>
      <c r="AA66" s="287">
        <v>127896.95</v>
      </c>
      <c r="AB66" s="287">
        <v>87249.81</v>
      </c>
      <c r="AC66" s="287"/>
      <c r="AD66" s="287"/>
      <c r="AE66" s="287"/>
      <c r="AF66" s="62"/>
      <c r="AG66" s="62"/>
    </row>
    <row r="67" spans="1:33" x14ac:dyDescent="0.2">
      <c r="A67" s="62" t="s">
        <v>1558</v>
      </c>
      <c r="B67" s="285">
        <v>181966.98</v>
      </c>
      <c r="C67" s="285">
        <v>0</v>
      </c>
      <c r="D67" s="285">
        <v>196008.4</v>
      </c>
      <c r="E67" s="285"/>
      <c r="F67" s="62">
        <v>26900.3</v>
      </c>
      <c r="G67" s="62">
        <v>-59544.04</v>
      </c>
      <c r="H67" s="62"/>
      <c r="K67" s="286">
        <v>22620</v>
      </c>
      <c r="M67" s="286"/>
      <c r="N67" s="62"/>
      <c r="O67" s="62"/>
      <c r="P67" s="62">
        <v>238837.49</v>
      </c>
      <c r="Q67" s="62">
        <v>1374864.38</v>
      </c>
      <c r="R67" s="52"/>
      <c r="S67" s="52">
        <v>195167.24</v>
      </c>
      <c r="T67" s="52"/>
      <c r="U67" s="52">
        <v>545.73</v>
      </c>
      <c r="V67" s="52">
        <v>493949.4</v>
      </c>
      <c r="W67" s="52">
        <v>2500</v>
      </c>
      <c r="X67" s="287">
        <v>676049.4</v>
      </c>
      <c r="Y67" s="287">
        <v>9270</v>
      </c>
      <c r="Z67" s="287"/>
      <c r="AA67" s="287">
        <v>168274.67</v>
      </c>
      <c r="AB67" s="287">
        <v>37337.379999999997</v>
      </c>
      <c r="AC67" s="287"/>
      <c r="AD67" s="287"/>
      <c r="AE67" s="287"/>
      <c r="AF67" s="62"/>
      <c r="AG67" s="62"/>
    </row>
    <row r="68" spans="1:33" x14ac:dyDescent="0.2">
      <c r="A68" s="62" t="s">
        <v>1559</v>
      </c>
      <c r="B68" s="285">
        <v>815056.77</v>
      </c>
      <c r="C68" s="285">
        <v>0</v>
      </c>
      <c r="D68" s="285">
        <v>47867.29</v>
      </c>
      <c r="E68" s="285"/>
      <c r="F68" s="62">
        <v>47447.5</v>
      </c>
      <c r="G68" s="62">
        <v>1289123.26</v>
      </c>
      <c r="H68" s="62"/>
      <c r="K68" s="286">
        <v>13785.51</v>
      </c>
      <c r="L68" s="286">
        <v>413775</v>
      </c>
      <c r="M68" s="286"/>
      <c r="N68" s="62"/>
      <c r="O68" s="62"/>
      <c r="P68" s="62">
        <v>48481.65</v>
      </c>
      <c r="Q68" s="62">
        <v>2680574.06</v>
      </c>
      <c r="R68" s="52"/>
      <c r="S68" s="52">
        <v>343575.11</v>
      </c>
      <c r="T68" s="52"/>
      <c r="U68" s="52"/>
      <c r="V68" s="52">
        <v>748720.9</v>
      </c>
      <c r="W68" s="52">
        <v>18000</v>
      </c>
      <c r="X68" s="287">
        <v>876760.9</v>
      </c>
      <c r="Y68" s="287"/>
      <c r="Z68" s="287"/>
      <c r="AA68" s="287">
        <v>160629.51</v>
      </c>
      <c r="AB68" s="287">
        <v>135417.56</v>
      </c>
      <c r="AC68" s="287"/>
      <c r="AD68" s="287"/>
      <c r="AE68" s="287"/>
      <c r="AF68" s="62"/>
      <c r="AG68" s="62"/>
    </row>
    <row r="69" spans="1:33" x14ac:dyDescent="0.2">
      <c r="A69" s="62" t="s">
        <v>1560</v>
      </c>
      <c r="B69" s="285">
        <v>751586.46</v>
      </c>
      <c r="C69" s="285">
        <v>5000</v>
      </c>
      <c r="D69" s="285">
        <v>157010.18</v>
      </c>
      <c r="E69" s="285"/>
      <c r="F69" s="62">
        <v>138490.20000000001</v>
      </c>
      <c r="G69" s="62">
        <v>45535.18</v>
      </c>
      <c r="H69" s="62"/>
      <c r="K69" s="286">
        <v>15500</v>
      </c>
      <c r="L69" s="286">
        <v>54510</v>
      </c>
      <c r="M69" s="286">
        <v>2986.48</v>
      </c>
      <c r="N69" s="62">
        <v>5000</v>
      </c>
      <c r="O69" s="62"/>
      <c r="P69" s="62"/>
      <c r="Q69" s="62">
        <v>2191965</v>
      </c>
      <c r="R69" s="52"/>
      <c r="S69" s="52">
        <v>252608.52</v>
      </c>
      <c r="T69" s="52">
        <v>141410</v>
      </c>
      <c r="U69" s="52"/>
      <c r="V69" s="52">
        <v>340640</v>
      </c>
      <c r="W69" s="52"/>
      <c r="X69" s="287">
        <v>470810</v>
      </c>
      <c r="Y69" s="287"/>
      <c r="Z69" s="287"/>
      <c r="AA69" s="287">
        <v>166695.24</v>
      </c>
      <c r="AB69" s="287">
        <v>45564.88</v>
      </c>
      <c r="AC69" s="287"/>
      <c r="AD69" s="287"/>
      <c r="AE69" s="287"/>
      <c r="AF69" s="62"/>
      <c r="AG69" s="62"/>
    </row>
    <row r="70" spans="1:33" x14ac:dyDescent="0.2">
      <c r="A70" s="62" t="s">
        <v>1561</v>
      </c>
      <c r="B70" s="285">
        <v>855369.3</v>
      </c>
      <c r="C70" s="285">
        <v>0</v>
      </c>
      <c r="D70" s="285">
        <v>38660.97</v>
      </c>
      <c r="E70" s="285"/>
      <c r="F70" s="62">
        <v>33485.800000000003</v>
      </c>
      <c r="G70" s="62">
        <v>223457.17</v>
      </c>
      <c r="H70" s="62"/>
      <c r="K70" s="286">
        <v>6600</v>
      </c>
      <c r="M70" s="286">
        <v>414</v>
      </c>
      <c r="N70" s="62"/>
      <c r="O70" s="62"/>
      <c r="P70" s="62">
        <v>49633.21</v>
      </c>
      <c r="Q70" s="62">
        <v>1302561.3500000001</v>
      </c>
      <c r="R70" s="52"/>
      <c r="S70" s="52">
        <v>602097.93000000005</v>
      </c>
      <c r="T70" s="52"/>
      <c r="U70" s="52">
        <v>1145.01</v>
      </c>
      <c r="V70" s="52">
        <v>407088</v>
      </c>
      <c r="W70" s="52"/>
      <c r="X70" s="287">
        <v>530128</v>
      </c>
      <c r="Y70" s="287"/>
      <c r="Z70" s="287"/>
      <c r="AA70" s="287">
        <v>139161.25</v>
      </c>
      <c r="AB70" s="287">
        <v>54874.54</v>
      </c>
      <c r="AC70" s="287"/>
      <c r="AD70" s="287"/>
      <c r="AE70" s="287"/>
      <c r="AF70" s="62"/>
      <c r="AG70" s="62"/>
    </row>
    <row r="71" spans="1:33" x14ac:dyDescent="0.2">
      <c r="A71" s="62" t="s">
        <v>1562</v>
      </c>
      <c r="B71" s="285">
        <v>495841.58</v>
      </c>
      <c r="C71" s="285">
        <v>0</v>
      </c>
      <c r="D71" s="285">
        <v>74842.14</v>
      </c>
      <c r="E71" s="285"/>
      <c r="F71" s="62">
        <v>418907.22</v>
      </c>
      <c r="G71" s="62">
        <v>92878.95</v>
      </c>
      <c r="H71" s="62"/>
      <c r="K71" s="286">
        <v>6000</v>
      </c>
      <c r="L71" s="286">
        <v>55450</v>
      </c>
      <c r="M71" s="286"/>
      <c r="N71" s="62"/>
      <c r="O71" s="62"/>
      <c r="P71" s="62">
        <v>188468.55</v>
      </c>
      <c r="Q71" s="62">
        <v>1726865.73</v>
      </c>
      <c r="R71" s="52"/>
      <c r="S71" s="52">
        <v>328652.99</v>
      </c>
      <c r="T71" s="52"/>
      <c r="U71" s="52"/>
      <c r="V71" s="52">
        <v>430172</v>
      </c>
      <c r="W71" s="52">
        <v>60400</v>
      </c>
      <c r="X71" s="287">
        <v>620092</v>
      </c>
      <c r="Y71" s="287"/>
      <c r="Z71" s="287"/>
      <c r="AA71" s="287">
        <v>263275.05</v>
      </c>
      <c r="AB71" s="287">
        <v>46667.31</v>
      </c>
      <c r="AC71" s="287"/>
      <c r="AD71" s="287"/>
      <c r="AE71" s="287"/>
      <c r="AF71" s="62"/>
      <c r="AG71" s="62"/>
    </row>
    <row r="72" spans="1:33" x14ac:dyDescent="0.2">
      <c r="A72" s="62" t="s">
        <v>1563</v>
      </c>
      <c r="B72" s="285">
        <v>458862.78</v>
      </c>
      <c r="C72" s="285">
        <v>0</v>
      </c>
      <c r="D72" s="285">
        <v>88710.34</v>
      </c>
      <c r="E72" s="285"/>
      <c r="F72" s="62">
        <v>326282.15999999997</v>
      </c>
      <c r="G72" s="62">
        <v>150472.51999999999</v>
      </c>
      <c r="H72" s="62"/>
      <c r="K72" s="286">
        <v>6150</v>
      </c>
      <c r="L72" s="286">
        <v>50500</v>
      </c>
      <c r="M72" s="286"/>
      <c r="N72" s="62"/>
      <c r="O72" s="62"/>
      <c r="P72" s="62">
        <v>175224.06</v>
      </c>
      <c r="Q72" s="62">
        <v>1340923.19</v>
      </c>
      <c r="R72" s="52"/>
      <c r="S72" s="52">
        <v>192636.12</v>
      </c>
      <c r="T72" s="52">
        <v>4500</v>
      </c>
      <c r="U72" s="52"/>
      <c r="V72" s="52">
        <v>456648.4</v>
      </c>
      <c r="W72" s="52"/>
      <c r="X72" s="287">
        <v>632848.4</v>
      </c>
      <c r="Y72" s="287"/>
      <c r="Z72" s="287"/>
      <c r="AA72" s="287">
        <v>134887.42000000001</v>
      </c>
      <c r="AB72" s="287">
        <v>44832.69</v>
      </c>
      <c r="AC72" s="287"/>
      <c r="AD72" s="287"/>
      <c r="AE72" s="287"/>
      <c r="AF72" s="62"/>
      <c r="AG72" s="62"/>
    </row>
    <row r="73" spans="1:33" x14ac:dyDescent="0.2">
      <c r="A73" s="284" t="s">
        <v>1564</v>
      </c>
      <c r="B73" s="285">
        <v>517245.32</v>
      </c>
      <c r="C73" s="285">
        <v>0</v>
      </c>
      <c r="D73" s="285">
        <v>75767.13</v>
      </c>
      <c r="E73" s="285"/>
      <c r="F73" s="62">
        <v>796275.38</v>
      </c>
      <c r="G73" s="62">
        <v>160102.88</v>
      </c>
      <c r="H73" s="62"/>
      <c r="K73" s="286">
        <v>3600</v>
      </c>
      <c r="M73" s="286"/>
      <c r="N73" s="62"/>
      <c r="O73" s="62"/>
      <c r="P73" s="62">
        <v>149934.78</v>
      </c>
      <c r="Q73" s="62">
        <v>1529202.14</v>
      </c>
      <c r="R73" s="52"/>
      <c r="S73" s="52">
        <v>231879.5</v>
      </c>
      <c r="T73" s="52">
        <v>50000</v>
      </c>
      <c r="U73" s="52">
        <v>28.93</v>
      </c>
      <c r="V73" s="52">
        <v>368769.9</v>
      </c>
      <c r="W73" s="52"/>
      <c r="X73" s="287">
        <v>474209.9</v>
      </c>
      <c r="Y73" s="287"/>
      <c r="Z73" s="287"/>
      <c r="AA73" s="287">
        <v>142269.66</v>
      </c>
      <c r="AB73" s="287">
        <v>85800.22</v>
      </c>
      <c r="AC73" s="287"/>
      <c r="AD73" s="287"/>
      <c r="AE73" s="287"/>
      <c r="AF73" s="62"/>
      <c r="AG73" s="62"/>
    </row>
    <row r="74" spans="1:33" x14ac:dyDescent="0.2">
      <c r="A74" s="284" t="s">
        <v>1565</v>
      </c>
      <c r="B74" s="285">
        <v>665939.65</v>
      </c>
      <c r="C74" s="285">
        <v>0</v>
      </c>
      <c r="D74" s="285">
        <v>37181.96</v>
      </c>
      <c r="E74" s="285"/>
      <c r="F74" s="62">
        <v>2086910.67</v>
      </c>
      <c r="G74" s="62">
        <v>273668.28999999998</v>
      </c>
      <c r="H74" s="62"/>
      <c r="K74" s="286">
        <v>6000</v>
      </c>
      <c r="L74" s="286">
        <v>63400</v>
      </c>
      <c r="M74" s="286"/>
      <c r="N74" s="62"/>
      <c r="O74" s="62"/>
      <c r="P74" s="62">
        <v>1141692.69</v>
      </c>
      <c r="Q74" s="62">
        <v>464694.52</v>
      </c>
      <c r="R74" s="52"/>
      <c r="S74" s="52">
        <v>308325.3</v>
      </c>
      <c r="T74" s="52"/>
      <c r="U74" s="52">
        <v>1.33</v>
      </c>
      <c r="V74" s="52">
        <v>369205.4</v>
      </c>
      <c r="W74" s="52">
        <v>28200</v>
      </c>
      <c r="X74" s="287">
        <v>496805.4</v>
      </c>
      <c r="Y74" s="287"/>
      <c r="Z74" s="287"/>
      <c r="AA74" s="287">
        <v>132864.88</v>
      </c>
      <c r="AB74" s="287">
        <v>76011.09</v>
      </c>
      <c r="AC74" s="287"/>
      <c r="AD74" s="287"/>
      <c r="AE74" s="287"/>
      <c r="AF74" s="62"/>
      <c r="AG74" s="62"/>
    </row>
    <row r="75" spans="1:33" x14ac:dyDescent="0.2">
      <c r="A75" s="284" t="s">
        <v>1566</v>
      </c>
      <c r="B75" s="285">
        <v>404167.28</v>
      </c>
      <c r="C75" s="285">
        <v>0</v>
      </c>
      <c r="D75" s="285">
        <v>83333.210000000006</v>
      </c>
      <c r="E75" s="285"/>
      <c r="F75" s="62">
        <v>1245561.76</v>
      </c>
      <c r="G75" s="62">
        <v>131188.49</v>
      </c>
      <c r="H75" s="62"/>
      <c r="K75" s="286">
        <v>11600</v>
      </c>
      <c r="L75" s="286">
        <v>64800</v>
      </c>
      <c r="M75" s="286"/>
      <c r="N75" s="62"/>
      <c r="O75" s="62"/>
      <c r="P75" s="62">
        <v>178220.64</v>
      </c>
      <c r="Q75" s="62">
        <v>961521.58</v>
      </c>
      <c r="R75" s="52"/>
      <c r="S75" s="52">
        <v>188896.35</v>
      </c>
      <c r="T75" s="52">
        <v>30200</v>
      </c>
      <c r="U75" s="52">
        <v>877.08</v>
      </c>
      <c r="V75" s="52">
        <v>382537.5</v>
      </c>
      <c r="W75" s="52">
        <v>14000</v>
      </c>
      <c r="X75" s="287">
        <v>591377.5</v>
      </c>
      <c r="Y75" s="287"/>
      <c r="Z75" s="287"/>
      <c r="AA75" s="287">
        <v>87568.54</v>
      </c>
      <c r="AB75" s="287">
        <v>79972.990000000005</v>
      </c>
      <c r="AC75" s="287"/>
      <c r="AD75" s="287"/>
      <c r="AE75" s="287"/>
      <c r="AF75" s="62"/>
      <c r="AG75" s="62"/>
    </row>
    <row r="76" spans="1:33" x14ac:dyDescent="0.2">
      <c r="A76" s="62" t="s">
        <v>1567</v>
      </c>
      <c r="B76" s="285">
        <v>612367.03</v>
      </c>
      <c r="C76" s="285">
        <v>0</v>
      </c>
      <c r="D76" s="285">
        <v>116942.63</v>
      </c>
      <c r="E76" s="285"/>
      <c r="F76" s="62">
        <v>1553045.09</v>
      </c>
      <c r="G76" s="62">
        <v>278349.3</v>
      </c>
      <c r="H76" s="62"/>
      <c r="J76" s="286">
        <v>0</v>
      </c>
      <c r="K76" s="286">
        <v>6000</v>
      </c>
      <c r="L76" s="286">
        <v>84000</v>
      </c>
      <c r="M76" s="286"/>
      <c r="N76" s="62"/>
      <c r="O76" s="62"/>
      <c r="P76" s="62">
        <v>248925.1</v>
      </c>
      <c r="Q76" s="62">
        <v>2317512.06</v>
      </c>
      <c r="R76" s="52"/>
      <c r="S76" s="52">
        <v>212182.39999999999</v>
      </c>
      <c r="T76" s="52">
        <v>46850</v>
      </c>
      <c r="U76" s="52">
        <v>8.3699999999999992</v>
      </c>
      <c r="V76" s="52">
        <v>305036.40000000002</v>
      </c>
      <c r="W76" s="52">
        <v>6000</v>
      </c>
      <c r="X76" s="287">
        <v>455796.4</v>
      </c>
      <c r="Y76" s="287"/>
      <c r="Z76" s="287"/>
      <c r="AA76" s="287">
        <v>140026.96</v>
      </c>
      <c r="AB76" s="287">
        <v>51726.28</v>
      </c>
      <c r="AC76" s="287"/>
      <c r="AD76" s="287"/>
      <c r="AE76" s="287"/>
      <c r="AF76" s="62"/>
      <c r="AG76" s="62"/>
    </row>
    <row r="77" spans="1:33" x14ac:dyDescent="0.2">
      <c r="A77" s="62" t="s">
        <v>1568</v>
      </c>
      <c r="B77" s="285">
        <v>445348.53</v>
      </c>
      <c r="C77" s="285">
        <v>0</v>
      </c>
      <c r="D77" s="285">
        <v>50185.86</v>
      </c>
      <c r="E77" s="285"/>
      <c r="F77" s="62">
        <v>548905.72</v>
      </c>
      <c r="G77" s="62">
        <v>219034.71</v>
      </c>
      <c r="H77" s="62"/>
      <c r="K77" s="286">
        <v>8564.2800000000007</v>
      </c>
      <c r="L77" s="286">
        <v>310860</v>
      </c>
      <c r="M77" s="286">
        <v>166000</v>
      </c>
      <c r="N77" s="62"/>
      <c r="O77" s="62"/>
      <c r="P77" s="62">
        <v>156139.47</v>
      </c>
      <c r="Q77" s="62">
        <v>2233839.69</v>
      </c>
      <c r="R77" s="52"/>
      <c r="S77" s="52">
        <v>260509.71</v>
      </c>
      <c r="T77" s="52"/>
      <c r="U77" s="52">
        <v>2.2599999999999998</v>
      </c>
      <c r="V77" s="52">
        <v>338404.5</v>
      </c>
      <c r="W77" s="52">
        <v>61600</v>
      </c>
      <c r="X77" s="287">
        <v>508204.5</v>
      </c>
      <c r="Y77" s="287"/>
      <c r="Z77" s="287"/>
      <c r="AA77" s="287">
        <v>187213</v>
      </c>
      <c r="AB77" s="287">
        <v>57740.27</v>
      </c>
      <c r="AC77" s="287"/>
      <c r="AD77" s="287"/>
      <c r="AE77" s="287"/>
      <c r="AF77" s="62"/>
      <c r="AG77" s="62"/>
    </row>
    <row r="78" spans="1:33" x14ac:dyDescent="0.2">
      <c r="A78" s="62" t="s">
        <v>1640</v>
      </c>
      <c r="B78" s="285">
        <v>562623.31999999995</v>
      </c>
      <c r="C78" s="285">
        <v>0</v>
      </c>
      <c r="D78" s="285">
        <v>143134.07</v>
      </c>
      <c r="E78" s="285"/>
      <c r="F78" s="62">
        <v>326383.93</v>
      </c>
      <c r="G78" s="62">
        <v>513895.71</v>
      </c>
      <c r="H78" s="62"/>
      <c r="M78" s="286">
        <v>1532.73</v>
      </c>
      <c r="N78" s="62"/>
      <c r="O78" s="62"/>
      <c r="P78" s="62">
        <v>61978.239999999998</v>
      </c>
      <c r="Q78" s="62">
        <v>2560558.21</v>
      </c>
      <c r="R78" s="52"/>
      <c r="S78" s="52">
        <v>222935.34</v>
      </c>
      <c r="T78" s="52"/>
      <c r="U78" s="52"/>
      <c r="V78" s="52">
        <v>181136</v>
      </c>
      <c r="W78" s="52"/>
      <c r="X78" s="287">
        <v>290470</v>
      </c>
      <c r="Y78" s="287"/>
      <c r="Z78" s="287"/>
      <c r="AA78" s="287">
        <v>111521.35</v>
      </c>
      <c r="AB78" s="287">
        <v>44104.83</v>
      </c>
      <c r="AC78" s="287"/>
      <c r="AD78" s="287"/>
      <c r="AE78" s="287"/>
      <c r="AF78" s="62"/>
      <c r="AG78" s="62"/>
    </row>
    <row r="79" spans="1:33" x14ac:dyDescent="0.2">
      <c r="A79" s="284" t="s">
        <v>1569</v>
      </c>
      <c r="B79" s="285">
        <v>151155.79</v>
      </c>
      <c r="C79" s="285">
        <v>0</v>
      </c>
      <c r="D79" s="285">
        <v>27826.66</v>
      </c>
      <c r="E79" s="285"/>
      <c r="F79" s="62">
        <v>396362.82</v>
      </c>
      <c r="G79" s="62">
        <v>577036.38</v>
      </c>
      <c r="H79" s="62"/>
      <c r="M79" s="286"/>
      <c r="N79" s="62"/>
      <c r="O79" s="62"/>
      <c r="P79" s="62">
        <v>-53232.18</v>
      </c>
      <c r="Q79" s="62">
        <v>1212676.51</v>
      </c>
      <c r="R79" s="52"/>
      <c r="S79" s="52">
        <v>317245.39</v>
      </c>
      <c r="T79" s="52"/>
      <c r="U79" s="52">
        <v>429.54</v>
      </c>
      <c r="V79" s="52">
        <v>539550</v>
      </c>
      <c r="W79" s="52"/>
      <c r="X79" s="287">
        <v>626550</v>
      </c>
      <c r="Y79" s="287"/>
      <c r="Z79" s="287"/>
      <c r="AA79" s="287">
        <v>172524.01</v>
      </c>
      <c r="AB79" s="287">
        <v>58049.599999999999</v>
      </c>
      <c r="AC79" s="287"/>
      <c r="AD79" s="287"/>
      <c r="AE79" s="287"/>
      <c r="AF79" s="62"/>
      <c r="AG79" s="62"/>
    </row>
    <row r="80" spans="1:33" x14ac:dyDescent="0.2">
      <c r="A80" s="62" t="s">
        <v>1570</v>
      </c>
      <c r="B80" s="285">
        <v>124699.03</v>
      </c>
      <c r="C80" s="285">
        <v>448.5</v>
      </c>
      <c r="D80" s="285">
        <v>92298.79</v>
      </c>
      <c r="E80" s="285"/>
      <c r="F80" s="62">
        <v>222232.84</v>
      </c>
      <c r="G80" s="62">
        <v>60920.39</v>
      </c>
      <c r="H80" s="62"/>
      <c r="K80" s="286">
        <v>12530</v>
      </c>
      <c r="L80" s="286">
        <v>84300</v>
      </c>
      <c r="M80" s="286"/>
      <c r="N80" s="62"/>
      <c r="O80" s="62"/>
      <c r="P80" s="62">
        <v>-993564.31</v>
      </c>
      <c r="Q80" s="62">
        <v>1431387.54</v>
      </c>
      <c r="R80" s="52"/>
      <c r="S80" s="52">
        <v>262847.56</v>
      </c>
      <c r="T80" s="52"/>
      <c r="U80" s="52">
        <v>108.57</v>
      </c>
      <c r="V80" s="52">
        <v>473280</v>
      </c>
      <c r="W80" s="52"/>
      <c r="X80" s="287">
        <v>583760</v>
      </c>
      <c r="Y80" s="287"/>
      <c r="Z80" s="287"/>
      <c r="AA80" s="287">
        <v>140647.81</v>
      </c>
      <c r="AB80" s="287">
        <v>42385</v>
      </c>
      <c r="AC80" s="287"/>
      <c r="AD80" s="287"/>
      <c r="AE80" s="287"/>
      <c r="AF80" s="62"/>
      <c r="AG80" s="62"/>
    </row>
    <row r="81" spans="1:33" s="74" customFormat="1" x14ac:dyDescent="0.2">
      <c r="A81" s="62" t="s">
        <v>1571</v>
      </c>
      <c r="B81" s="285">
        <v>563148.35</v>
      </c>
      <c r="C81" s="285">
        <v>0</v>
      </c>
      <c r="D81" s="285">
        <v>13289.98</v>
      </c>
      <c r="E81" s="285"/>
      <c r="F81" s="62">
        <v>458740.65</v>
      </c>
      <c r="G81" s="62">
        <v>733362.31</v>
      </c>
      <c r="H81" s="62"/>
      <c r="I81" s="62"/>
      <c r="J81" s="286"/>
      <c r="K81" s="286">
        <v>115061.95</v>
      </c>
      <c r="L81" s="286"/>
      <c r="M81" s="286">
        <v>2408.96</v>
      </c>
      <c r="N81" s="62"/>
      <c r="O81" s="62"/>
      <c r="P81" s="62">
        <v>-221269.08</v>
      </c>
      <c r="Q81" s="62">
        <v>2015625.01</v>
      </c>
      <c r="R81" s="52"/>
      <c r="S81" s="52">
        <v>227285.67</v>
      </c>
      <c r="T81" s="52"/>
      <c r="U81" s="52"/>
      <c r="V81" s="52">
        <v>595160</v>
      </c>
      <c r="W81" s="52">
        <v>70400</v>
      </c>
      <c r="X81" s="287">
        <v>853470</v>
      </c>
      <c r="Y81" s="287"/>
      <c r="Z81" s="287"/>
      <c r="AA81" s="287">
        <v>127147.57</v>
      </c>
      <c r="AB81" s="287">
        <v>51158.65</v>
      </c>
      <c r="AC81" s="287"/>
      <c r="AD81" s="287"/>
      <c r="AE81" s="287"/>
      <c r="AF81" s="62"/>
      <c r="AG81" s="62"/>
    </row>
    <row r="82" spans="1:33" x14ac:dyDescent="0.2">
      <c r="A82" s="62" t="s">
        <v>1572</v>
      </c>
      <c r="B82" s="285">
        <v>252955.18</v>
      </c>
      <c r="C82" s="285">
        <v>0</v>
      </c>
      <c r="D82" s="285">
        <v>4984.46</v>
      </c>
      <c r="E82" s="285"/>
      <c r="F82" s="62">
        <v>432344.91</v>
      </c>
      <c r="G82" s="62">
        <v>296120.3</v>
      </c>
      <c r="H82" s="62"/>
      <c r="K82" s="286">
        <v>7800</v>
      </c>
      <c r="L82" s="286">
        <v>163568</v>
      </c>
      <c r="M82" s="286"/>
      <c r="N82" s="62"/>
      <c r="O82" s="62"/>
      <c r="P82" s="62">
        <v>-209172.28</v>
      </c>
      <c r="Q82" s="62">
        <v>1171298.0900000001</v>
      </c>
      <c r="R82" s="52"/>
      <c r="S82" s="52">
        <v>198533.27</v>
      </c>
      <c r="T82" s="52">
        <v>100</v>
      </c>
      <c r="U82" s="52">
        <v>278.05</v>
      </c>
      <c r="V82" s="52">
        <v>535120</v>
      </c>
      <c r="W82" s="52">
        <v>53200</v>
      </c>
      <c r="X82" s="287">
        <v>648840</v>
      </c>
      <c r="Y82" s="287"/>
      <c r="Z82" s="287"/>
      <c r="AA82" s="287">
        <v>245712.69</v>
      </c>
      <c r="AB82" s="287">
        <v>37366.589999999997</v>
      </c>
      <c r="AC82" s="287"/>
      <c r="AD82" s="287"/>
      <c r="AE82" s="287"/>
      <c r="AF82" s="62"/>
      <c r="AG82" s="62"/>
    </row>
    <row r="83" spans="1:33" x14ac:dyDescent="0.2">
      <c r="A83" s="62" t="s">
        <v>1573</v>
      </c>
      <c r="B83" s="285">
        <v>785620.43</v>
      </c>
      <c r="C83" s="285">
        <v>0</v>
      </c>
      <c r="D83" s="285">
        <v>39346.730000000003</v>
      </c>
      <c r="E83" s="285"/>
      <c r="F83" s="62">
        <v>639434.34</v>
      </c>
      <c r="G83" s="62">
        <v>235218.09</v>
      </c>
      <c r="H83" s="62"/>
      <c r="L83" s="286">
        <v>188030</v>
      </c>
      <c r="M83" s="286">
        <v>1074.68</v>
      </c>
      <c r="N83" s="62"/>
      <c r="O83" s="62"/>
      <c r="P83" s="62">
        <v>-843295.36</v>
      </c>
      <c r="Q83" s="62">
        <v>1745362.84</v>
      </c>
      <c r="R83" s="52"/>
      <c r="S83" s="52">
        <v>903507</v>
      </c>
      <c r="T83" s="52">
        <v>314060</v>
      </c>
      <c r="U83" s="52">
        <v>120.7</v>
      </c>
      <c r="V83" s="52">
        <v>676200</v>
      </c>
      <c r="W83" s="52"/>
      <c r="X83" s="287">
        <v>761252</v>
      </c>
      <c r="Y83" s="287"/>
      <c r="Z83" s="287"/>
      <c r="AA83" s="287">
        <v>460223.94</v>
      </c>
      <c r="AB83" s="287">
        <v>62508.33</v>
      </c>
      <c r="AC83" s="287"/>
      <c r="AD83" s="287"/>
      <c r="AE83" s="287"/>
      <c r="AF83" s="62"/>
      <c r="AG83" s="62"/>
    </row>
    <row r="84" spans="1:33" x14ac:dyDescent="0.2">
      <c r="A84" s="62" t="s">
        <v>1574</v>
      </c>
      <c r="B84" s="285">
        <v>355222.83</v>
      </c>
      <c r="C84" s="285">
        <v>66501.69</v>
      </c>
      <c r="D84" s="285">
        <v>21779.37</v>
      </c>
      <c r="E84" s="285"/>
      <c r="F84" s="62">
        <v>897138.02</v>
      </c>
      <c r="G84" s="62">
        <v>341506.78</v>
      </c>
      <c r="H84" s="62"/>
      <c r="K84" s="286">
        <v>12353.69</v>
      </c>
      <c r="M84" s="286"/>
      <c r="N84" s="62"/>
      <c r="O84" s="62"/>
      <c r="P84" s="62">
        <v>-350751.22</v>
      </c>
      <c r="Q84" s="62">
        <v>1929262.58</v>
      </c>
      <c r="R84" s="52">
        <v>4.43</v>
      </c>
      <c r="S84" s="52">
        <v>374258.86</v>
      </c>
      <c r="T84" s="52">
        <v>5500</v>
      </c>
      <c r="U84" s="52"/>
      <c r="V84" s="52">
        <v>519440</v>
      </c>
      <c r="W84" s="52">
        <v>9673.5</v>
      </c>
      <c r="X84" s="287">
        <v>632980</v>
      </c>
      <c r="Y84" s="287"/>
      <c r="Z84" s="287"/>
      <c r="AA84" s="287">
        <v>127395.03</v>
      </c>
      <c r="AB84" s="287">
        <v>53270.12</v>
      </c>
      <c r="AC84" s="287"/>
      <c r="AD84" s="287"/>
      <c r="AE84" s="287">
        <v>580</v>
      </c>
      <c r="AF84" s="62"/>
      <c r="AG84" s="62"/>
    </row>
    <row r="85" spans="1:33" x14ac:dyDescent="0.2">
      <c r="A85" s="62" t="s">
        <v>1575</v>
      </c>
      <c r="B85" s="285">
        <v>421888.38</v>
      </c>
      <c r="C85" s="285">
        <v>0</v>
      </c>
      <c r="D85" s="285">
        <v>7253.11</v>
      </c>
      <c r="E85" s="285"/>
      <c r="F85" s="62">
        <v>335023.53999999998</v>
      </c>
      <c r="G85" s="62">
        <v>203155.74</v>
      </c>
      <c r="H85" s="62"/>
      <c r="M85" s="286"/>
      <c r="N85" s="62"/>
      <c r="O85" s="62"/>
      <c r="P85" s="62">
        <v>-908579.25</v>
      </c>
      <c r="Q85" s="62">
        <v>1851699.47</v>
      </c>
      <c r="R85" s="52"/>
      <c r="S85" s="52">
        <v>331485.69</v>
      </c>
      <c r="T85" s="52"/>
      <c r="U85" s="52">
        <v>504.18</v>
      </c>
      <c r="V85" s="52">
        <v>561960</v>
      </c>
      <c r="W85" s="52"/>
      <c r="X85" s="287">
        <v>678086</v>
      </c>
      <c r="Y85" s="287"/>
      <c r="Z85" s="287"/>
      <c r="AA85" s="287">
        <v>123617.04</v>
      </c>
      <c r="AB85" s="287">
        <v>64499.28</v>
      </c>
      <c r="AC85" s="287"/>
      <c r="AD85" s="287"/>
      <c r="AE85" s="287"/>
      <c r="AF85" s="62"/>
      <c r="AG85" s="62"/>
    </row>
    <row r="86" spans="1:33" x14ac:dyDescent="0.2">
      <c r="A86" s="62" t="s">
        <v>1576</v>
      </c>
      <c r="B86" s="285">
        <v>242009.86</v>
      </c>
      <c r="C86" s="285">
        <v>0</v>
      </c>
      <c r="D86" s="285">
        <v>29040.26</v>
      </c>
      <c r="E86" s="285">
        <v>13288</v>
      </c>
      <c r="F86" s="62">
        <v>589217.93000000005</v>
      </c>
      <c r="G86" s="62">
        <v>154127.37</v>
      </c>
      <c r="H86" s="62"/>
      <c r="M86" s="286">
        <v>13288</v>
      </c>
      <c r="N86" s="62"/>
      <c r="O86" s="62"/>
      <c r="P86" s="62">
        <v>-199216.71</v>
      </c>
      <c r="Q86" s="62">
        <v>1211766.1200000001</v>
      </c>
      <c r="R86" s="52"/>
      <c r="S86" s="52">
        <v>278906.96000000002</v>
      </c>
      <c r="T86" s="52"/>
      <c r="U86" s="52"/>
      <c r="V86" s="52">
        <v>494720</v>
      </c>
      <c r="W86" s="52"/>
      <c r="X86" s="287">
        <v>629193</v>
      </c>
      <c r="Y86" s="287"/>
      <c r="Z86" s="287"/>
      <c r="AA86" s="287">
        <v>116780.79</v>
      </c>
      <c r="AB86" s="287">
        <v>16177.16</v>
      </c>
      <c r="AC86" s="287"/>
      <c r="AD86" s="287"/>
      <c r="AE86" s="287"/>
      <c r="AF86" s="62"/>
      <c r="AG86" s="62"/>
    </row>
    <row r="87" spans="1:33" x14ac:dyDescent="0.2">
      <c r="A87" s="62" t="s">
        <v>1577</v>
      </c>
      <c r="B87" s="285">
        <v>171568.92</v>
      </c>
      <c r="C87" s="285">
        <v>0</v>
      </c>
      <c r="D87" s="285">
        <v>57471.199999999997</v>
      </c>
      <c r="E87" s="285"/>
      <c r="F87" s="62">
        <v>26762.32</v>
      </c>
      <c r="G87" s="62">
        <v>577623.01</v>
      </c>
      <c r="H87" s="62"/>
      <c r="K87" s="286">
        <v>1500</v>
      </c>
      <c r="L87" s="286">
        <v>65000</v>
      </c>
      <c r="M87" s="286">
        <v>2965.03</v>
      </c>
      <c r="N87" s="62"/>
      <c r="O87" s="62">
        <v>67378.53</v>
      </c>
      <c r="P87" s="62"/>
      <c r="Q87" s="62">
        <v>907622.82</v>
      </c>
      <c r="R87" s="52"/>
      <c r="S87" s="52">
        <v>180428.6</v>
      </c>
      <c r="T87" s="52"/>
      <c r="U87" s="52"/>
      <c r="V87" s="52">
        <v>641280</v>
      </c>
      <c r="W87" s="52"/>
      <c r="X87" s="287">
        <v>729540</v>
      </c>
      <c r="Y87" s="287"/>
      <c r="Z87" s="287"/>
      <c r="AA87" s="287">
        <v>267672.49</v>
      </c>
      <c r="AB87" s="287">
        <v>34165.040000000001</v>
      </c>
      <c r="AC87" s="287"/>
      <c r="AD87" s="287"/>
      <c r="AE87" s="287"/>
      <c r="AF87" s="62"/>
      <c r="AG87" s="62"/>
    </row>
    <row r="88" spans="1:33" x14ac:dyDescent="0.2">
      <c r="A88" s="62" t="s">
        <v>1647</v>
      </c>
      <c r="B88" s="285">
        <v>206609.26</v>
      </c>
      <c r="C88" s="285">
        <v>22246.5</v>
      </c>
      <c r="D88" s="285">
        <v>7973.81</v>
      </c>
      <c r="E88" s="285"/>
      <c r="F88" s="62">
        <v>657675.43999999994</v>
      </c>
      <c r="G88" s="62">
        <v>89441.39</v>
      </c>
      <c r="H88" s="62"/>
      <c r="K88" s="286">
        <v>29029.47</v>
      </c>
      <c r="L88" s="286">
        <v>0</v>
      </c>
      <c r="M88" s="286"/>
      <c r="N88" s="62"/>
      <c r="O88" s="62"/>
      <c r="P88" s="62">
        <v>-705941.63</v>
      </c>
      <c r="Q88" s="62">
        <v>1583723.57</v>
      </c>
      <c r="R88" s="52"/>
      <c r="S88" s="52">
        <v>322208.8</v>
      </c>
      <c r="T88" s="52">
        <v>21000</v>
      </c>
      <c r="U88" s="52">
        <v>7.02</v>
      </c>
      <c r="V88" s="52">
        <v>482750</v>
      </c>
      <c r="W88" s="52"/>
      <c r="X88" s="287">
        <v>571530</v>
      </c>
      <c r="Y88" s="287"/>
      <c r="Z88" s="287">
        <v>4160</v>
      </c>
      <c r="AA88" s="287">
        <v>102458.59</v>
      </c>
      <c r="AB88" s="287">
        <v>69306.240000000005</v>
      </c>
      <c r="AC88" s="287"/>
      <c r="AD88" s="287"/>
      <c r="AE88" s="287"/>
      <c r="AF88" s="62"/>
      <c r="AG88" s="62"/>
    </row>
    <row r="89" spans="1:33" x14ac:dyDescent="0.2">
      <c r="A89" s="62" t="s">
        <v>1578</v>
      </c>
      <c r="B89" s="285">
        <v>371844.99</v>
      </c>
      <c r="C89" s="285">
        <v>0</v>
      </c>
      <c r="D89" s="285">
        <v>62844.06</v>
      </c>
      <c r="E89" s="285"/>
      <c r="F89" s="62">
        <v>159380.14000000001</v>
      </c>
      <c r="G89" s="62">
        <v>8</v>
      </c>
      <c r="H89" s="62"/>
      <c r="K89" s="286">
        <v>6150</v>
      </c>
      <c r="M89" s="286"/>
      <c r="N89" s="62"/>
      <c r="O89" s="62"/>
      <c r="P89" s="62">
        <v>142301.32999999999</v>
      </c>
      <c r="Q89" s="62">
        <v>378263.7</v>
      </c>
      <c r="R89" s="52"/>
      <c r="S89" s="52">
        <v>433225.65</v>
      </c>
      <c r="T89" s="52"/>
      <c r="U89" s="52">
        <v>98.28</v>
      </c>
      <c r="V89" s="52"/>
      <c r="W89" s="52"/>
      <c r="X89" s="287">
        <v>73800</v>
      </c>
      <c r="Y89" s="287"/>
      <c r="Z89" s="287">
        <v>960</v>
      </c>
      <c r="AA89" s="287">
        <v>375730.95</v>
      </c>
      <c r="AB89" s="287">
        <v>31630.400000000001</v>
      </c>
      <c r="AC89" s="287"/>
      <c r="AD89" s="287"/>
      <c r="AE89" s="287"/>
      <c r="AF89" s="62"/>
      <c r="AG89" s="62"/>
    </row>
    <row r="90" spans="1:33" x14ac:dyDescent="0.2">
      <c r="A90" s="62" t="s">
        <v>1579</v>
      </c>
      <c r="B90" s="285">
        <v>571305.37</v>
      </c>
      <c r="C90" s="285">
        <v>0</v>
      </c>
      <c r="D90" s="285">
        <v>9130.4500000000007</v>
      </c>
      <c r="E90" s="285"/>
      <c r="F90" s="62">
        <v>90325.59</v>
      </c>
      <c r="G90" s="62">
        <v>-71900.17</v>
      </c>
      <c r="H90" s="62"/>
      <c r="J90" s="286">
        <v>6000</v>
      </c>
      <c r="K90" s="286">
        <v>1500</v>
      </c>
      <c r="M90" s="286"/>
      <c r="N90" s="62"/>
      <c r="O90" s="62"/>
      <c r="P90" s="62">
        <v>60093.71</v>
      </c>
      <c r="Q90" s="62">
        <v>646850.12</v>
      </c>
      <c r="R90" s="52"/>
      <c r="S90" s="52">
        <v>413758.5</v>
      </c>
      <c r="T90" s="52">
        <v>75000</v>
      </c>
      <c r="U90" s="52">
        <v>85.83</v>
      </c>
      <c r="V90" s="52">
        <v>313300</v>
      </c>
      <c r="W90" s="52"/>
      <c r="X90" s="287">
        <v>366634</v>
      </c>
      <c r="Y90" s="287"/>
      <c r="Z90" s="287"/>
      <c r="AA90" s="287">
        <v>87726.94</v>
      </c>
      <c r="AB90" s="287">
        <v>333343.58</v>
      </c>
      <c r="AC90" s="287"/>
      <c r="AD90" s="287"/>
      <c r="AE90" s="287"/>
      <c r="AF90" s="62"/>
      <c r="AG90" s="62"/>
    </row>
    <row r="91" spans="1:33" x14ac:dyDescent="0.2">
      <c r="A91" s="62" t="s">
        <v>1580</v>
      </c>
      <c r="B91" s="285">
        <v>498033.71</v>
      </c>
      <c r="C91" s="285">
        <v>0</v>
      </c>
      <c r="D91" s="285">
        <v>62240.42</v>
      </c>
      <c r="E91" s="285"/>
      <c r="F91" s="62">
        <v>2850399.11</v>
      </c>
      <c r="G91" s="62">
        <v>184774.44</v>
      </c>
      <c r="H91" s="62"/>
      <c r="J91" s="286">
        <v>5300</v>
      </c>
      <c r="K91" s="286">
        <v>6150</v>
      </c>
      <c r="M91" s="286"/>
      <c r="N91" s="62"/>
      <c r="O91" s="62"/>
      <c r="P91" s="62">
        <v>214573.65</v>
      </c>
      <c r="Q91" s="62">
        <v>3382854.97</v>
      </c>
      <c r="R91" s="52"/>
      <c r="S91" s="52">
        <v>466008.57</v>
      </c>
      <c r="T91" s="52"/>
      <c r="U91" s="52">
        <v>1149.21</v>
      </c>
      <c r="V91" s="52">
        <v>532660</v>
      </c>
      <c r="W91" s="52">
        <v>138534.39999999999</v>
      </c>
      <c r="X91" s="287">
        <v>649860</v>
      </c>
      <c r="Y91" s="287"/>
      <c r="Z91" s="287"/>
      <c r="AA91" s="287">
        <v>137039.25</v>
      </c>
      <c r="AB91" s="287">
        <v>96864.55</v>
      </c>
      <c r="AC91" s="287"/>
      <c r="AD91" s="287"/>
      <c r="AE91" s="287"/>
      <c r="AF91" s="62"/>
      <c r="AG91" s="62"/>
    </row>
    <row r="92" spans="1:33" x14ac:dyDescent="0.2">
      <c r="A92" s="62" t="s">
        <v>1581</v>
      </c>
      <c r="B92" s="285">
        <v>512706.08</v>
      </c>
      <c r="C92" s="285">
        <v>0</v>
      </c>
      <c r="D92" s="285">
        <v>106943.12</v>
      </c>
      <c r="E92" s="285"/>
      <c r="F92" s="62">
        <v>439665.43</v>
      </c>
      <c r="G92" s="62">
        <v>137973.95000000001</v>
      </c>
      <c r="H92" s="62"/>
      <c r="J92" s="286">
        <v>5300</v>
      </c>
      <c r="K92" s="286">
        <v>5580</v>
      </c>
      <c r="M92" s="286"/>
      <c r="N92" s="62"/>
      <c r="O92" s="62"/>
      <c r="P92" s="62">
        <v>97343.27</v>
      </c>
      <c r="Q92" s="62">
        <v>1045747.78</v>
      </c>
      <c r="R92" s="52"/>
      <c r="S92" s="52">
        <v>420454.91</v>
      </c>
      <c r="T92" s="52"/>
      <c r="U92" s="52">
        <v>95.2</v>
      </c>
      <c r="V92" s="52">
        <v>413710</v>
      </c>
      <c r="W92" s="52"/>
      <c r="X92" s="287">
        <v>452150</v>
      </c>
      <c r="Y92" s="287"/>
      <c r="Z92" s="287"/>
      <c r="AA92" s="287">
        <v>125907.88</v>
      </c>
      <c r="AB92" s="287">
        <v>50604.99</v>
      </c>
      <c r="AC92" s="287"/>
      <c r="AD92" s="287"/>
      <c r="AE92" s="287"/>
      <c r="AF92" s="62"/>
      <c r="AG92" s="62"/>
    </row>
    <row r="93" spans="1:33" x14ac:dyDescent="0.2">
      <c r="A93" s="62" t="s">
        <v>1582</v>
      </c>
      <c r="B93" s="285">
        <v>353396.83</v>
      </c>
      <c r="C93" s="285">
        <v>0</v>
      </c>
      <c r="D93" s="285">
        <v>11748.54</v>
      </c>
      <c r="E93" s="285"/>
      <c r="F93" s="62">
        <v>39945.32</v>
      </c>
      <c r="G93" s="62">
        <v>129960.1</v>
      </c>
      <c r="H93" s="62"/>
      <c r="J93" s="286">
        <v>5600</v>
      </c>
      <c r="K93" s="286">
        <v>2850</v>
      </c>
      <c r="M93" s="286"/>
      <c r="N93" s="62"/>
      <c r="O93" s="62"/>
      <c r="P93" s="62">
        <v>126048.56</v>
      </c>
      <c r="Q93" s="62">
        <v>320699.84999999998</v>
      </c>
      <c r="R93" s="52"/>
      <c r="S93" s="52">
        <v>457648.09</v>
      </c>
      <c r="T93" s="52"/>
      <c r="U93" s="52">
        <v>103.93</v>
      </c>
      <c r="V93" s="52">
        <v>379495.2</v>
      </c>
      <c r="W93" s="52"/>
      <c r="X93" s="287">
        <v>476985.2</v>
      </c>
      <c r="Y93" s="287"/>
      <c r="Z93" s="287"/>
      <c r="AA93" s="287">
        <v>135156.82999999999</v>
      </c>
      <c r="AB93" s="287">
        <v>13983.25</v>
      </c>
      <c r="AC93" s="287"/>
      <c r="AD93" s="287"/>
      <c r="AE93" s="287"/>
      <c r="AF93" s="62"/>
      <c r="AG93" s="62"/>
    </row>
    <row r="94" spans="1:33" x14ac:dyDescent="0.2">
      <c r="A94" s="62" t="s">
        <v>1583</v>
      </c>
      <c r="B94" s="285">
        <v>571232.30000000005</v>
      </c>
      <c r="C94" s="285">
        <v>0</v>
      </c>
      <c r="D94" s="285">
        <v>521</v>
      </c>
      <c r="E94" s="285"/>
      <c r="F94" s="62">
        <v>650202.52</v>
      </c>
      <c r="G94" s="62">
        <v>-31410.67</v>
      </c>
      <c r="H94" s="62"/>
      <c r="M94" s="286"/>
      <c r="N94" s="62"/>
      <c r="O94" s="62"/>
      <c r="P94" s="62">
        <v>94569.16</v>
      </c>
      <c r="Q94" s="62">
        <v>784633.1</v>
      </c>
      <c r="R94" s="52"/>
      <c r="S94" s="52">
        <v>321211.26</v>
      </c>
      <c r="T94" s="52"/>
      <c r="U94" s="52">
        <v>86.73</v>
      </c>
      <c r="V94" s="52">
        <v>276440</v>
      </c>
      <c r="W94" s="52">
        <v>249089.6</v>
      </c>
      <c r="X94" s="287">
        <v>393730</v>
      </c>
      <c r="Y94" s="287"/>
      <c r="Z94" s="287"/>
      <c r="AA94" s="287">
        <v>64415.41</v>
      </c>
      <c r="AB94" s="287">
        <v>44481.02</v>
      </c>
      <c r="AC94" s="287"/>
      <c r="AD94" s="287"/>
      <c r="AE94" s="287"/>
      <c r="AF94" s="62"/>
      <c r="AG94" s="62"/>
    </row>
    <row r="95" spans="1:33" x14ac:dyDescent="0.2">
      <c r="A95" s="62" t="s">
        <v>1584</v>
      </c>
      <c r="B95" s="285">
        <v>676752.58</v>
      </c>
      <c r="C95" s="285">
        <v>0</v>
      </c>
      <c r="D95" s="285">
        <v>70332.59</v>
      </c>
      <c r="E95" s="285"/>
      <c r="F95" s="62">
        <v>57691.05</v>
      </c>
      <c r="G95" s="62">
        <v>454209.33</v>
      </c>
      <c r="H95" s="62"/>
      <c r="J95" s="286">
        <v>6000</v>
      </c>
      <c r="K95" s="286">
        <v>9450</v>
      </c>
      <c r="M95" s="286"/>
      <c r="N95" s="62"/>
      <c r="O95" s="62"/>
      <c r="P95" s="62">
        <v>107116.89</v>
      </c>
      <c r="Q95" s="62">
        <v>573056.03</v>
      </c>
      <c r="R95" s="52">
        <v>97.2</v>
      </c>
      <c r="S95" s="52">
        <v>428067.05</v>
      </c>
      <c r="T95" s="52"/>
      <c r="U95" s="52"/>
      <c r="V95" s="52">
        <v>452760</v>
      </c>
      <c r="W95" s="52">
        <v>150795</v>
      </c>
      <c r="X95" s="287">
        <v>507750</v>
      </c>
      <c r="Y95" s="287"/>
      <c r="Z95" s="287"/>
      <c r="AA95" s="287">
        <v>154638.34</v>
      </c>
      <c r="AB95" s="287">
        <v>94605.62</v>
      </c>
      <c r="AC95" s="287"/>
      <c r="AD95" s="287"/>
      <c r="AE95" s="287"/>
      <c r="AF95" s="62"/>
      <c r="AG95" s="62"/>
    </row>
    <row r="96" spans="1:33" x14ac:dyDescent="0.2">
      <c r="A96" s="62" t="s">
        <v>1585</v>
      </c>
      <c r="B96" s="285">
        <v>491237.32</v>
      </c>
      <c r="C96" s="285">
        <v>0</v>
      </c>
      <c r="D96" s="285">
        <v>163146.69</v>
      </c>
      <c r="E96" s="285"/>
      <c r="F96" s="62">
        <v>1585139</v>
      </c>
      <c r="G96" s="62">
        <v>117992.89</v>
      </c>
      <c r="H96" s="62"/>
      <c r="J96" s="286">
        <v>6000</v>
      </c>
      <c r="K96" s="286">
        <v>6225</v>
      </c>
      <c r="M96" s="286"/>
      <c r="N96" s="62"/>
      <c r="O96" s="62"/>
      <c r="P96" s="62">
        <v>96559.01</v>
      </c>
      <c r="Q96" s="62">
        <v>1997218.5</v>
      </c>
      <c r="R96" s="52"/>
      <c r="S96" s="52">
        <v>404955.17</v>
      </c>
      <c r="T96" s="52">
        <v>38750</v>
      </c>
      <c r="U96" s="52">
        <v>88.92</v>
      </c>
      <c r="V96" s="52">
        <v>367730</v>
      </c>
      <c r="W96" s="52">
        <v>171272</v>
      </c>
      <c r="X96" s="287">
        <v>463970</v>
      </c>
      <c r="Y96" s="287"/>
      <c r="Z96" s="287"/>
      <c r="AA96" s="287">
        <v>114887.14</v>
      </c>
      <c r="AB96" s="287">
        <v>63320.52</v>
      </c>
      <c r="AC96" s="287"/>
      <c r="AD96" s="287"/>
      <c r="AE96" s="287"/>
      <c r="AF96" s="62"/>
      <c r="AG96" s="62"/>
    </row>
    <row r="97" spans="1:33" x14ac:dyDescent="0.2">
      <c r="A97" s="62" t="s">
        <v>1586</v>
      </c>
      <c r="B97" s="285">
        <v>599450.64</v>
      </c>
      <c r="C97" s="285">
        <v>5020</v>
      </c>
      <c r="D97" s="285">
        <v>30077.3</v>
      </c>
      <c r="E97" s="285"/>
      <c r="F97" s="62">
        <v>204683.51999999999</v>
      </c>
      <c r="G97" s="62">
        <v>124346.3</v>
      </c>
      <c r="H97" s="62"/>
      <c r="J97" s="286">
        <v>5800</v>
      </c>
      <c r="K97" s="286">
        <v>4050</v>
      </c>
      <c r="M97" s="286"/>
      <c r="N97" s="62"/>
      <c r="O97" s="62"/>
      <c r="P97" s="62">
        <v>146556.60999999999</v>
      </c>
      <c r="Q97" s="62">
        <v>569833.9</v>
      </c>
      <c r="R97" s="52"/>
      <c r="S97" s="52">
        <v>449254.38</v>
      </c>
      <c r="T97" s="52">
        <v>116520</v>
      </c>
      <c r="U97" s="52">
        <v>99.12</v>
      </c>
      <c r="V97" s="52">
        <v>579880</v>
      </c>
      <c r="W97" s="52">
        <v>141441.60000000001</v>
      </c>
      <c r="X97" s="287">
        <v>696676</v>
      </c>
      <c r="Y97" s="287"/>
      <c r="Z97" s="287"/>
      <c r="AA97" s="287">
        <v>76913.429999999993</v>
      </c>
      <c r="AB97" s="287">
        <v>26423.66</v>
      </c>
      <c r="AC97" s="287"/>
      <c r="AD97" s="287"/>
      <c r="AE97" s="287"/>
      <c r="AF97" s="62"/>
      <c r="AG97" s="62"/>
    </row>
    <row r="98" spans="1:33" x14ac:dyDescent="0.2">
      <c r="A98" s="62" t="s">
        <v>1587</v>
      </c>
      <c r="B98" s="285">
        <v>493642.5</v>
      </c>
      <c r="C98" s="285">
        <v>0</v>
      </c>
      <c r="D98" s="285">
        <v>44938.93</v>
      </c>
      <c r="E98" s="285"/>
      <c r="F98" s="62">
        <v>60020.76</v>
      </c>
      <c r="G98" s="62">
        <v>532864.71</v>
      </c>
      <c r="H98" s="62"/>
      <c r="J98" s="286">
        <v>6000</v>
      </c>
      <c r="K98" s="286">
        <v>7325.33</v>
      </c>
      <c r="M98" s="286">
        <v>218.25</v>
      </c>
      <c r="N98" s="62"/>
      <c r="O98" s="62"/>
      <c r="P98" s="62">
        <v>156740.07999999999</v>
      </c>
      <c r="Q98" s="62">
        <v>528870.26</v>
      </c>
      <c r="R98" s="52"/>
      <c r="S98" s="52">
        <v>424515.56</v>
      </c>
      <c r="T98" s="52"/>
      <c r="U98" s="52">
        <v>96.07</v>
      </c>
      <c r="V98" s="52">
        <v>468170</v>
      </c>
      <c r="W98" s="52">
        <v>28000</v>
      </c>
      <c r="X98" s="287">
        <v>546820</v>
      </c>
      <c r="Y98" s="287"/>
      <c r="Z98" s="287"/>
      <c r="AA98" s="287">
        <v>112922.18</v>
      </c>
      <c r="AB98" s="287"/>
      <c r="AC98" s="287"/>
      <c r="AD98" s="287"/>
      <c r="AE98" s="287"/>
      <c r="AF98" s="62"/>
      <c r="AG98" s="62"/>
    </row>
    <row r="99" spans="1:33" x14ac:dyDescent="0.2">
      <c r="A99" s="62" t="s">
        <v>1588</v>
      </c>
      <c r="B99" s="285">
        <v>495532.72</v>
      </c>
      <c r="C99" s="285">
        <v>20160</v>
      </c>
      <c r="D99" s="285">
        <v>31468.89</v>
      </c>
      <c r="E99" s="285"/>
      <c r="F99" s="62">
        <v>20377.650000000001</v>
      </c>
      <c r="G99" s="62">
        <v>127943.9</v>
      </c>
      <c r="H99" s="62"/>
      <c r="J99" s="286">
        <v>5500</v>
      </c>
      <c r="K99" s="286">
        <v>5850</v>
      </c>
      <c r="M99" s="286"/>
      <c r="N99" s="62"/>
      <c r="O99" s="62">
        <v>-211401.67</v>
      </c>
      <c r="P99" s="62">
        <v>139858.81</v>
      </c>
      <c r="Q99" s="62">
        <v>713142.2</v>
      </c>
      <c r="R99" s="52"/>
      <c r="S99" s="52">
        <v>462805</v>
      </c>
      <c r="T99" s="52"/>
      <c r="U99" s="52">
        <v>105.77</v>
      </c>
      <c r="V99" s="52">
        <v>504077</v>
      </c>
      <c r="W99" s="52">
        <v>138534.39999999999</v>
      </c>
      <c r="X99" s="287">
        <v>625237</v>
      </c>
      <c r="Y99" s="287"/>
      <c r="Z99" s="287"/>
      <c r="AA99" s="287">
        <v>248130.65</v>
      </c>
      <c r="AB99" s="287">
        <v>22521.7</v>
      </c>
      <c r="AC99" s="287"/>
      <c r="AD99" s="287"/>
      <c r="AE99" s="287">
        <v>4</v>
      </c>
      <c r="AF99" s="62"/>
      <c r="AG99" s="62"/>
    </row>
    <row r="100" spans="1:33" x14ac:dyDescent="0.2">
      <c r="A100" s="62" t="s">
        <v>1589</v>
      </c>
      <c r="B100" s="285">
        <v>400085.65</v>
      </c>
      <c r="C100" s="285">
        <v>5060</v>
      </c>
      <c r="D100" s="285">
        <v>76810.649999999994</v>
      </c>
      <c r="E100" s="285"/>
      <c r="F100" s="62">
        <v>352048.63</v>
      </c>
      <c r="G100" s="62">
        <v>163935.60999999999</v>
      </c>
      <c r="H100" s="62"/>
      <c r="J100" s="286">
        <v>6000</v>
      </c>
      <c r="K100" s="286">
        <v>2850</v>
      </c>
      <c r="M100" s="286"/>
      <c r="N100" s="62"/>
      <c r="O100" s="62"/>
      <c r="P100" s="62">
        <v>114420.85</v>
      </c>
      <c r="Q100" s="62">
        <v>673323.61</v>
      </c>
      <c r="R100" s="52"/>
      <c r="S100" s="52">
        <v>481359.16</v>
      </c>
      <c r="T100" s="52"/>
      <c r="U100" s="52">
        <v>97.28</v>
      </c>
      <c r="V100" s="52">
        <v>484320</v>
      </c>
      <c r="W100" s="52"/>
      <c r="X100" s="287">
        <v>564610</v>
      </c>
      <c r="Y100" s="287"/>
      <c r="Z100" s="287"/>
      <c r="AA100" s="287">
        <v>74179.490000000005</v>
      </c>
      <c r="AB100" s="287">
        <v>30263.73</v>
      </c>
      <c r="AC100" s="287"/>
      <c r="AD100" s="287"/>
      <c r="AE100" s="287"/>
      <c r="AF100" s="62"/>
      <c r="AG100" s="62"/>
    </row>
    <row r="101" spans="1:33" x14ac:dyDescent="0.2">
      <c r="A101" s="62" t="s">
        <v>1590</v>
      </c>
      <c r="B101" s="285">
        <v>443435.18</v>
      </c>
      <c r="C101" s="285">
        <v>5060</v>
      </c>
      <c r="D101" s="285">
        <v>318276.75</v>
      </c>
      <c r="E101" s="285"/>
      <c r="F101" s="62">
        <v>-822.58</v>
      </c>
      <c r="G101" s="62">
        <v>302272.71999999997</v>
      </c>
      <c r="H101" s="62"/>
      <c r="J101" s="286">
        <v>5000</v>
      </c>
      <c r="K101" s="286">
        <v>6000</v>
      </c>
      <c r="M101" s="286"/>
      <c r="N101" s="62"/>
      <c r="O101" s="62"/>
      <c r="P101" s="62">
        <v>62458.68</v>
      </c>
      <c r="Q101" s="62">
        <v>1404582.07</v>
      </c>
      <c r="R101" s="52"/>
      <c r="S101" s="52">
        <v>392411.08</v>
      </c>
      <c r="T101" s="52"/>
      <c r="U101" s="52">
        <v>85.66</v>
      </c>
      <c r="V101" s="52">
        <v>505630</v>
      </c>
      <c r="W101" s="52"/>
      <c r="X101" s="287">
        <v>537150</v>
      </c>
      <c r="Y101" s="287"/>
      <c r="Z101" s="287"/>
      <c r="AA101" s="287">
        <v>394748.35</v>
      </c>
      <c r="AB101" s="287">
        <v>21308.59</v>
      </c>
      <c r="AC101" s="287"/>
      <c r="AD101" s="287"/>
      <c r="AE101" s="287"/>
      <c r="AF101" s="62"/>
      <c r="AG101" s="62"/>
    </row>
    <row r="102" spans="1:33" x14ac:dyDescent="0.2">
      <c r="A102" s="62" t="s">
        <v>1591</v>
      </c>
      <c r="B102" s="285">
        <v>476589.93</v>
      </c>
      <c r="C102" s="285">
        <v>0</v>
      </c>
      <c r="D102" s="285">
        <v>20744.12</v>
      </c>
      <c r="E102" s="285"/>
      <c r="F102" s="62">
        <v>296412.53000000003</v>
      </c>
      <c r="G102" s="62">
        <v>152365.01</v>
      </c>
      <c r="H102" s="62"/>
      <c r="K102" s="286">
        <v>4130</v>
      </c>
      <c r="M102" s="286"/>
      <c r="N102" s="62"/>
      <c r="O102" s="62">
        <v>-368974.66</v>
      </c>
      <c r="P102" s="62">
        <v>340763.57</v>
      </c>
      <c r="Q102" s="62">
        <v>819557.49</v>
      </c>
      <c r="R102" s="52"/>
      <c r="S102" s="52">
        <v>399065</v>
      </c>
      <c r="T102" s="52"/>
      <c r="U102" s="52">
        <v>98.66</v>
      </c>
      <c r="V102" s="52">
        <v>555600</v>
      </c>
      <c r="W102" s="52"/>
      <c r="X102" s="287">
        <v>626940</v>
      </c>
      <c r="Y102" s="287"/>
      <c r="Z102" s="287"/>
      <c r="AA102" s="287">
        <v>125833.03</v>
      </c>
      <c r="AB102" s="287">
        <v>25696.44</v>
      </c>
      <c r="AC102" s="287"/>
      <c r="AD102" s="287"/>
      <c r="AE102" s="287"/>
      <c r="AF102" s="62"/>
      <c r="AG102" s="62"/>
    </row>
    <row r="103" spans="1:33" x14ac:dyDescent="0.2">
      <c r="A103" s="62" t="s">
        <v>1594</v>
      </c>
      <c r="B103" s="285">
        <v>492235.97</v>
      </c>
      <c r="C103" s="285">
        <v>0</v>
      </c>
      <c r="D103" s="285">
        <v>211937.65</v>
      </c>
      <c r="E103" s="285"/>
      <c r="F103" s="62">
        <v>69430.03</v>
      </c>
      <c r="G103" s="62">
        <v>-126596.84</v>
      </c>
      <c r="H103" s="62"/>
      <c r="J103" s="286">
        <v>5700</v>
      </c>
      <c r="K103" s="286">
        <v>13615</v>
      </c>
      <c r="M103" s="286"/>
      <c r="N103" s="62"/>
      <c r="O103" s="62"/>
      <c r="P103" s="62">
        <v>182877.47</v>
      </c>
      <c r="Q103" s="62">
        <v>474645.55</v>
      </c>
      <c r="R103" s="52"/>
      <c r="S103" s="52">
        <v>436849.36</v>
      </c>
      <c r="T103" s="52"/>
      <c r="U103" s="52">
        <v>123.75</v>
      </c>
      <c r="V103" s="52">
        <v>577136</v>
      </c>
      <c r="W103" s="52"/>
      <c r="X103" s="287">
        <v>611226</v>
      </c>
      <c r="Y103" s="287"/>
      <c r="Z103" s="287"/>
      <c r="AA103" s="287">
        <v>98122.1</v>
      </c>
      <c r="AB103" s="287">
        <v>59775.39</v>
      </c>
      <c r="AC103" s="287"/>
      <c r="AD103" s="287"/>
      <c r="AE103" s="287"/>
      <c r="AF103" s="62"/>
      <c r="AG103" s="62"/>
    </row>
    <row r="104" spans="1:33" x14ac:dyDescent="0.2">
      <c r="A104" s="62" t="s">
        <v>1595</v>
      </c>
      <c r="B104" s="285">
        <v>575867.43999999994</v>
      </c>
      <c r="C104" s="285">
        <v>15000</v>
      </c>
      <c r="D104" s="285">
        <v>64854.79</v>
      </c>
      <c r="E104" s="285"/>
      <c r="F104" s="62">
        <v>161873.85999999999</v>
      </c>
      <c r="G104" s="62">
        <v>168172.65</v>
      </c>
      <c r="H104" s="62"/>
      <c r="J104" s="286">
        <v>5000</v>
      </c>
      <c r="K104" s="286">
        <v>2460</v>
      </c>
      <c r="M104" s="286"/>
      <c r="N104" s="62"/>
      <c r="O104" s="62"/>
      <c r="P104" s="62">
        <v>214911.95</v>
      </c>
      <c r="Q104" s="62">
        <v>1172968.6100000001</v>
      </c>
      <c r="R104" s="52"/>
      <c r="S104" s="52">
        <v>462486.06</v>
      </c>
      <c r="T104" s="52"/>
      <c r="U104" s="52">
        <v>97.4</v>
      </c>
      <c r="V104" s="52">
        <v>509720</v>
      </c>
      <c r="W104" s="52">
        <v>148534.39999999999</v>
      </c>
      <c r="X104" s="287">
        <v>629668</v>
      </c>
      <c r="Y104" s="287"/>
      <c r="Z104" s="287"/>
      <c r="AA104" s="287">
        <v>139326.5</v>
      </c>
      <c r="AB104" s="287">
        <v>81856.460000000006</v>
      </c>
      <c r="AC104" s="287"/>
      <c r="AD104" s="287"/>
      <c r="AE104" s="287"/>
      <c r="AF104" s="62"/>
      <c r="AG104" s="62"/>
    </row>
    <row r="105" spans="1:33" x14ac:dyDescent="0.2">
      <c r="A105" s="62" t="s">
        <v>1643</v>
      </c>
      <c r="B105" s="285">
        <v>829096.77</v>
      </c>
      <c r="C105" s="285">
        <v>0</v>
      </c>
      <c r="D105" s="285">
        <v>24624.35</v>
      </c>
      <c r="E105" s="285"/>
      <c r="F105" s="62">
        <v>341063.08</v>
      </c>
      <c r="G105" s="62">
        <v>37956.17</v>
      </c>
      <c r="H105" s="62"/>
      <c r="J105" s="286">
        <v>6000</v>
      </c>
      <c r="K105" s="286">
        <v>2700</v>
      </c>
      <c r="M105" s="286"/>
      <c r="N105" s="62"/>
      <c r="O105" s="62"/>
      <c r="P105" s="62">
        <v>273340.95</v>
      </c>
      <c r="Q105" s="62">
        <v>764463.81</v>
      </c>
      <c r="R105" s="52"/>
      <c r="S105" s="52">
        <v>386633.61</v>
      </c>
      <c r="T105" s="52">
        <v>47000</v>
      </c>
      <c r="U105" s="52">
        <v>85.69</v>
      </c>
      <c r="V105" s="52">
        <v>518760</v>
      </c>
      <c r="W105" s="52">
        <v>219809.6</v>
      </c>
      <c r="X105" s="287">
        <v>615940</v>
      </c>
      <c r="Y105" s="287"/>
      <c r="Z105" s="287"/>
      <c r="AA105" s="287">
        <v>108652.79</v>
      </c>
      <c r="AB105" s="287">
        <v>77318.649999999994</v>
      </c>
      <c r="AC105" s="287"/>
      <c r="AD105" s="287"/>
      <c r="AE105" s="287">
        <v>27.74</v>
      </c>
      <c r="AF105" s="62"/>
      <c r="AG105" s="62"/>
    </row>
    <row r="106" spans="1:33" x14ac:dyDescent="0.2">
      <c r="A106" s="62" t="s">
        <v>1644</v>
      </c>
      <c r="B106" s="285">
        <v>392598.84</v>
      </c>
      <c r="C106" s="285">
        <v>5000</v>
      </c>
      <c r="D106" s="285">
        <v>58218.29</v>
      </c>
      <c r="E106" s="285"/>
      <c r="F106" s="62">
        <v>1080205.6299999999</v>
      </c>
      <c r="G106" s="62">
        <v>121998.87</v>
      </c>
      <c r="H106" s="62"/>
      <c r="J106" s="286">
        <v>6000</v>
      </c>
      <c r="K106" s="286">
        <v>2850</v>
      </c>
      <c r="M106" s="286"/>
      <c r="N106" s="62"/>
      <c r="O106" s="62"/>
      <c r="P106" s="62">
        <v>83823.86</v>
      </c>
      <c r="Q106" s="62">
        <v>1440238.21</v>
      </c>
      <c r="R106" s="52"/>
      <c r="S106" s="52">
        <v>453438.93</v>
      </c>
      <c r="T106" s="52"/>
      <c r="U106" s="52">
        <v>97.71</v>
      </c>
      <c r="V106" s="52">
        <v>508770</v>
      </c>
      <c r="W106" s="52"/>
      <c r="X106" s="287">
        <v>577451</v>
      </c>
      <c r="Y106" s="287"/>
      <c r="Z106" s="287"/>
      <c r="AA106" s="287">
        <v>129674.65</v>
      </c>
      <c r="AB106" s="287">
        <v>126512.86</v>
      </c>
      <c r="AC106" s="287"/>
      <c r="AD106" s="287"/>
      <c r="AE106" s="287"/>
      <c r="AF106" s="62"/>
      <c r="AG106" s="62"/>
    </row>
    <row r="107" spans="1:33" x14ac:dyDescent="0.2">
      <c r="A107" s="62" t="s">
        <v>1649</v>
      </c>
      <c r="B107" s="285">
        <v>1126228.27</v>
      </c>
      <c r="C107" s="285">
        <v>2842</v>
      </c>
      <c r="D107" s="285">
        <v>18085.38</v>
      </c>
      <c r="E107" s="285"/>
      <c r="F107" s="62">
        <v>2293006.86</v>
      </c>
      <c r="G107" s="62">
        <v>105740.23</v>
      </c>
      <c r="H107" s="62"/>
      <c r="J107" s="286">
        <v>5500</v>
      </c>
      <c r="K107" s="286">
        <v>5550</v>
      </c>
      <c r="M107" s="286"/>
      <c r="N107" s="62"/>
      <c r="O107" s="62"/>
      <c r="P107" s="62">
        <v>195426.31</v>
      </c>
      <c r="Q107" s="62">
        <v>2616413.23</v>
      </c>
      <c r="R107" s="52"/>
      <c r="S107" s="52">
        <v>421252.11</v>
      </c>
      <c r="T107" s="52"/>
      <c r="U107" s="52">
        <v>98.65</v>
      </c>
      <c r="V107" s="52">
        <v>351680</v>
      </c>
      <c r="W107" s="52">
        <v>388427.2</v>
      </c>
      <c r="X107" s="287">
        <v>504080</v>
      </c>
      <c r="Y107" s="287"/>
      <c r="Z107" s="287"/>
      <c r="AA107" s="287">
        <v>179703.45</v>
      </c>
      <c r="AB107" s="287"/>
      <c r="AC107" s="287"/>
      <c r="AD107" s="287"/>
      <c r="AE107" s="287"/>
      <c r="AF107" s="62"/>
      <c r="AG107" s="62"/>
    </row>
    <row r="108" spans="1:33" ht="16.5" customHeight="1" x14ac:dyDescent="0.2">
      <c r="A108" s="62" t="s">
        <v>1597</v>
      </c>
      <c r="B108" s="285">
        <v>355576.63</v>
      </c>
      <c r="C108" s="285">
        <v>7500</v>
      </c>
      <c r="D108" s="285">
        <v>47243.42</v>
      </c>
      <c r="E108" s="285"/>
      <c r="F108" s="62">
        <v>97115.12</v>
      </c>
      <c r="G108" s="62">
        <v>71170.13</v>
      </c>
      <c r="H108" s="62"/>
      <c r="K108" s="286">
        <v>11600</v>
      </c>
      <c r="M108" s="286"/>
      <c r="N108" s="62"/>
      <c r="O108" s="62"/>
      <c r="P108" s="62"/>
      <c r="Q108" s="62">
        <v>2310952.34</v>
      </c>
      <c r="R108" s="52"/>
      <c r="S108" s="52">
        <v>274240.34000000003</v>
      </c>
      <c r="T108" s="52"/>
      <c r="U108" s="52"/>
      <c r="V108" s="52">
        <v>393000</v>
      </c>
      <c r="W108" s="52">
        <v>231760.62</v>
      </c>
      <c r="X108" s="287">
        <v>505720</v>
      </c>
      <c r="Y108" s="287"/>
      <c r="Z108" s="287">
        <v>2256</v>
      </c>
      <c r="AA108" s="287">
        <v>196001.87</v>
      </c>
      <c r="AB108" s="287">
        <v>34513.53</v>
      </c>
      <c r="AC108" s="287"/>
      <c r="AD108" s="287"/>
      <c r="AE108" s="287"/>
      <c r="AF108" s="62"/>
      <c r="AG108" s="62"/>
    </row>
    <row r="109" spans="1:33" x14ac:dyDescent="0.2">
      <c r="A109" s="62" t="s">
        <v>1598</v>
      </c>
      <c r="B109" s="285">
        <v>588986.35</v>
      </c>
      <c r="C109" s="285">
        <v>0</v>
      </c>
      <c r="D109" s="285">
        <v>56076.58</v>
      </c>
      <c r="E109" s="285"/>
      <c r="F109" s="62">
        <v>1500331.87</v>
      </c>
      <c r="G109" s="62">
        <v>94975.42</v>
      </c>
      <c r="H109" s="62"/>
      <c r="K109" s="286">
        <v>24200</v>
      </c>
      <c r="M109" s="286"/>
      <c r="N109" s="62"/>
      <c r="O109" s="62"/>
      <c r="P109" s="62"/>
      <c r="Q109" s="62">
        <v>1228203.58</v>
      </c>
      <c r="R109" s="52"/>
      <c r="S109" s="52">
        <v>308261.74</v>
      </c>
      <c r="T109" s="52"/>
      <c r="U109" s="52"/>
      <c r="V109" s="52">
        <v>335280</v>
      </c>
      <c r="W109" s="52">
        <v>169408.05</v>
      </c>
      <c r="X109" s="287">
        <v>445180</v>
      </c>
      <c r="Y109" s="287"/>
      <c r="Z109" s="287"/>
      <c r="AA109" s="287">
        <v>272722.40999999997</v>
      </c>
      <c r="AB109" s="287">
        <v>49380.01</v>
      </c>
      <c r="AC109" s="287"/>
      <c r="AD109" s="287"/>
      <c r="AE109" s="287"/>
      <c r="AF109" s="62"/>
      <c r="AG109" s="62"/>
    </row>
    <row r="110" spans="1:33" x14ac:dyDescent="0.2">
      <c r="A110" s="62" t="s">
        <v>1599</v>
      </c>
      <c r="B110" s="285">
        <v>299548.71000000002</v>
      </c>
      <c r="C110" s="285">
        <v>886.77</v>
      </c>
      <c r="D110" s="285">
        <v>73830.34</v>
      </c>
      <c r="E110" s="285"/>
      <c r="F110" s="62">
        <v>1460457.21</v>
      </c>
      <c r="G110" s="62">
        <v>60029.83</v>
      </c>
      <c r="H110" s="62"/>
      <c r="K110" s="286">
        <v>23700</v>
      </c>
      <c r="M110" s="286"/>
      <c r="N110" s="62"/>
      <c r="O110" s="62"/>
      <c r="P110" s="62"/>
      <c r="Q110" s="62">
        <v>1322855.6000000001</v>
      </c>
      <c r="R110" s="52"/>
      <c r="S110" s="52">
        <v>318999.28000000003</v>
      </c>
      <c r="T110" s="52"/>
      <c r="U110" s="52"/>
      <c r="V110" s="52">
        <v>449360</v>
      </c>
      <c r="W110" s="52">
        <v>208901.64</v>
      </c>
      <c r="X110" s="287">
        <v>567650</v>
      </c>
      <c r="Y110" s="287"/>
      <c r="Z110" s="287"/>
      <c r="AA110" s="287">
        <v>278134.58</v>
      </c>
      <c r="AB110" s="287">
        <v>45123.32</v>
      </c>
      <c r="AC110" s="287"/>
      <c r="AD110" s="287"/>
      <c r="AE110" s="287"/>
      <c r="AF110" s="62"/>
      <c r="AG110" s="62"/>
    </row>
    <row r="111" spans="1:33" x14ac:dyDescent="0.2">
      <c r="A111" s="62" t="s">
        <v>1600</v>
      </c>
      <c r="B111" s="285">
        <v>407424.82</v>
      </c>
      <c r="C111" s="285">
        <v>4000</v>
      </c>
      <c r="D111" s="285">
        <v>124351.76</v>
      </c>
      <c r="E111" s="285"/>
      <c r="F111" s="62">
        <v>1548946.95</v>
      </c>
      <c r="G111" s="62">
        <v>426270.63</v>
      </c>
      <c r="H111" s="62"/>
      <c r="K111" s="286">
        <v>33097.199999999997</v>
      </c>
      <c r="M111" s="286"/>
      <c r="N111" s="62"/>
      <c r="O111" s="62"/>
      <c r="P111" s="62">
        <v>330546.24</v>
      </c>
      <c r="Q111" s="62">
        <v>2235714.37</v>
      </c>
      <c r="R111" s="52"/>
      <c r="S111" s="52">
        <v>609963.25</v>
      </c>
      <c r="T111" s="52"/>
      <c r="U111" s="52">
        <v>2.11</v>
      </c>
      <c r="V111" s="52">
        <v>419817.6</v>
      </c>
      <c r="W111" s="52">
        <v>43800</v>
      </c>
      <c r="X111" s="287">
        <v>492107.6</v>
      </c>
      <c r="Y111" s="287"/>
      <c r="Z111" s="287"/>
      <c r="AA111" s="287">
        <v>215552.23</v>
      </c>
      <c r="AB111" s="287">
        <v>125679.41</v>
      </c>
      <c r="AC111" s="287"/>
      <c r="AD111" s="287"/>
      <c r="AE111" s="287"/>
      <c r="AF111" s="62"/>
      <c r="AG111" s="62"/>
    </row>
    <row r="112" spans="1:33" x14ac:dyDescent="0.2">
      <c r="A112" s="62" t="s">
        <v>1601</v>
      </c>
      <c r="B112" s="285">
        <v>265349.83</v>
      </c>
      <c r="C112" s="285">
        <v>0</v>
      </c>
      <c r="D112" s="285">
        <v>90801.919999999998</v>
      </c>
      <c r="E112" s="285"/>
      <c r="F112" s="62">
        <v>297191.09000000003</v>
      </c>
      <c r="G112" s="62">
        <v>171853.66</v>
      </c>
      <c r="H112" s="62"/>
      <c r="K112" s="286">
        <v>26150</v>
      </c>
      <c r="M112" s="286"/>
      <c r="N112" s="62"/>
      <c r="O112" s="62"/>
      <c r="P112" s="62"/>
      <c r="Q112" s="62">
        <v>1762414.5</v>
      </c>
      <c r="R112" s="52"/>
      <c r="S112" s="52">
        <v>421119.32</v>
      </c>
      <c r="T112" s="52"/>
      <c r="U112" s="52"/>
      <c r="V112" s="52">
        <v>316828</v>
      </c>
      <c r="W112" s="52">
        <v>40400</v>
      </c>
      <c r="X112" s="287">
        <v>442228</v>
      </c>
      <c r="Y112" s="287"/>
      <c r="Z112" s="287"/>
      <c r="AA112" s="287">
        <v>200287.88</v>
      </c>
      <c r="AB112" s="287">
        <v>57625.25</v>
      </c>
      <c r="AC112" s="287"/>
      <c r="AD112" s="287"/>
      <c r="AE112" s="287"/>
      <c r="AF112" s="62"/>
      <c r="AG112" s="62"/>
    </row>
    <row r="113" spans="1:33" x14ac:dyDescent="0.2">
      <c r="A113" s="62" t="s">
        <v>1602</v>
      </c>
      <c r="B113" s="285">
        <v>281089.19</v>
      </c>
      <c r="C113" s="285">
        <v>3330.5</v>
      </c>
      <c r="D113" s="285">
        <v>16591.740000000002</v>
      </c>
      <c r="E113" s="285"/>
      <c r="F113" s="62">
        <v>2178337.7000000002</v>
      </c>
      <c r="G113" s="62">
        <v>191723.25</v>
      </c>
      <c r="H113" s="62">
        <v>1</v>
      </c>
      <c r="K113" s="286">
        <v>19200</v>
      </c>
      <c r="M113" s="286">
        <v>1293.47</v>
      </c>
      <c r="N113" s="62"/>
      <c r="O113" s="62"/>
      <c r="P113" s="62">
        <v>-22988.42</v>
      </c>
      <c r="Q113" s="62">
        <v>513834.47</v>
      </c>
      <c r="R113" s="52"/>
      <c r="S113" s="52">
        <v>243767.24</v>
      </c>
      <c r="T113" s="52"/>
      <c r="U113" s="52"/>
      <c r="V113" s="52">
        <v>221280</v>
      </c>
      <c r="W113" s="52">
        <v>62332.22</v>
      </c>
      <c r="X113" s="287">
        <v>309530</v>
      </c>
      <c r="Y113" s="287"/>
      <c r="Z113" s="287"/>
      <c r="AA113" s="287">
        <v>99005.99</v>
      </c>
      <c r="AB113" s="287">
        <v>59599.519999999997</v>
      </c>
      <c r="AC113" s="287"/>
      <c r="AD113" s="287"/>
      <c r="AE113" s="287"/>
      <c r="AF113" s="62"/>
      <c r="AG113" s="62"/>
    </row>
    <row r="114" spans="1:33" x14ac:dyDescent="0.2">
      <c r="A114" s="62" t="s">
        <v>1603</v>
      </c>
      <c r="B114" s="285">
        <v>193263.33</v>
      </c>
      <c r="C114" s="285">
        <v>9943.8700000000008</v>
      </c>
      <c r="D114" s="285">
        <v>78115.179999999993</v>
      </c>
      <c r="E114" s="285"/>
      <c r="F114" s="62">
        <v>795153.48</v>
      </c>
      <c r="G114" s="62">
        <v>157570.39000000001</v>
      </c>
      <c r="H114" s="62"/>
      <c r="K114" s="286">
        <v>18950</v>
      </c>
      <c r="M114" s="286"/>
      <c r="N114" s="62"/>
      <c r="O114" s="62"/>
      <c r="P114" s="62"/>
      <c r="Q114" s="62">
        <v>3774792.24</v>
      </c>
      <c r="R114" s="52"/>
      <c r="S114" s="52">
        <v>369547.18</v>
      </c>
      <c r="T114" s="52"/>
      <c r="U114" s="52"/>
      <c r="V114" s="52">
        <v>355493.4</v>
      </c>
      <c r="W114" s="52">
        <v>181668.27</v>
      </c>
      <c r="X114" s="287">
        <v>486273.4</v>
      </c>
      <c r="Y114" s="287"/>
      <c r="Z114" s="287">
        <v>3542</v>
      </c>
      <c r="AA114" s="287">
        <v>306897.93</v>
      </c>
      <c r="AB114" s="287">
        <v>71126.3</v>
      </c>
      <c r="AC114" s="287"/>
      <c r="AD114" s="287"/>
      <c r="AE114" s="287"/>
      <c r="AF114" s="62"/>
      <c r="AG114" s="62"/>
    </row>
    <row r="115" spans="1:33" x14ac:dyDescent="0.2">
      <c r="A115" s="62" t="s">
        <v>1604</v>
      </c>
      <c r="B115" s="285">
        <v>398282.95</v>
      </c>
      <c r="C115" s="285">
        <v>0</v>
      </c>
      <c r="D115" s="285">
        <v>99980.75</v>
      </c>
      <c r="E115" s="285"/>
      <c r="F115" s="62">
        <v>405091.21</v>
      </c>
      <c r="G115" s="62">
        <v>409068.7</v>
      </c>
      <c r="H115" s="62"/>
      <c r="K115" s="286">
        <v>21850</v>
      </c>
      <c r="M115" s="286"/>
      <c r="N115" s="62"/>
      <c r="O115" s="62"/>
      <c r="P115" s="62">
        <v>6900</v>
      </c>
      <c r="Q115" s="62">
        <v>1908283.93</v>
      </c>
      <c r="R115" s="52"/>
      <c r="S115" s="52">
        <v>460420.28</v>
      </c>
      <c r="T115" s="52"/>
      <c r="U115" s="52">
        <v>1.43</v>
      </c>
      <c r="V115" s="52">
        <v>326508</v>
      </c>
      <c r="W115" s="52">
        <v>26100</v>
      </c>
      <c r="X115" s="287">
        <v>421808</v>
      </c>
      <c r="Y115" s="287"/>
      <c r="Z115" s="287"/>
      <c r="AA115" s="287">
        <v>147389.37</v>
      </c>
      <c r="AB115" s="287">
        <v>79172.41</v>
      </c>
      <c r="AC115" s="287"/>
      <c r="AD115" s="287"/>
      <c r="AE115" s="287"/>
      <c r="AF115" s="62"/>
      <c r="AG115" s="62"/>
    </row>
    <row r="116" spans="1:33" x14ac:dyDescent="0.2">
      <c r="A116" s="62" t="s">
        <v>1605</v>
      </c>
      <c r="B116" s="285">
        <v>327842.68</v>
      </c>
      <c r="C116" s="285">
        <v>2541.0300000000002</v>
      </c>
      <c r="D116" s="285">
        <v>68643.58</v>
      </c>
      <c r="E116" s="285"/>
      <c r="F116" s="62">
        <v>1138603.6100000001</v>
      </c>
      <c r="G116" s="62">
        <v>297050.25</v>
      </c>
      <c r="H116" s="62"/>
      <c r="K116" s="286">
        <v>15260</v>
      </c>
      <c r="M116" s="286"/>
      <c r="N116" s="62"/>
      <c r="O116" s="62"/>
      <c r="P116" s="62"/>
      <c r="Q116" s="62">
        <v>1980426.11</v>
      </c>
      <c r="R116" s="52"/>
      <c r="S116" s="52">
        <v>356743.74</v>
      </c>
      <c r="T116" s="52"/>
      <c r="U116" s="52"/>
      <c r="V116" s="52">
        <v>283332.40000000002</v>
      </c>
      <c r="W116" s="52">
        <v>33750</v>
      </c>
      <c r="X116" s="287">
        <v>346422.4</v>
      </c>
      <c r="Y116" s="287"/>
      <c r="Z116" s="287"/>
      <c r="AA116" s="287">
        <v>172509.66</v>
      </c>
      <c r="AB116" s="287">
        <v>67718.039999999994</v>
      </c>
      <c r="AC116" s="287"/>
      <c r="AD116" s="287"/>
      <c r="AE116" s="287"/>
      <c r="AF116" s="62"/>
      <c r="AG116" s="62"/>
    </row>
    <row r="117" spans="1:33" x14ac:dyDescent="0.2">
      <c r="A117" s="62" t="s">
        <v>1606</v>
      </c>
      <c r="B117" s="285">
        <v>258635.05</v>
      </c>
      <c r="C117" s="285">
        <v>9270.4699999999993</v>
      </c>
      <c r="D117" s="285">
        <v>11234.69</v>
      </c>
      <c r="E117" s="285"/>
      <c r="F117" s="62">
        <v>275413.27</v>
      </c>
      <c r="G117" s="62">
        <v>311749.96000000002</v>
      </c>
      <c r="H117" s="62"/>
      <c r="K117" s="286">
        <v>22600</v>
      </c>
      <c r="M117" s="286"/>
      <c r="N117" s="62"/>
      <c r="O117" s="62"/>
      <c r="P117" s="62"/>
      <c r="Q117" s="62">
        <v>2133398.12</v>
      </c>
      <c r="R117" s="52"/>
      <c r="S117" s="52">
        <v>478413.39</v>
      </c>
      <c r="T117" s="52"/>
      <c r="U117" s="52"/>
      <c r="V117" s="52">
        <v>645586.69999999995</v>
      </c>
      <c r="W117" s="52">
        <v>30200</v>
      </c>
      <c r="X117" s="287">
        <v>753386.7</v>
      </c>
      <c r="Y117" s="287"/>
      <c r="Z117" s="287"/>
      <c r="AA117" s="287">
        <v>186658.4</v>
      </c>
      <c r="AB117" s="287">
        <v>55930.38</v>
      </c>
      <c r="AC117" s="287"/>
      <c r="AD117" s="287"/>
      <c r="AE117" s="287"/>
      <c r="AF117" s="62"/>
      <c r="AG117" s="62"/>
    </row>
    <row r="118" spans="1:33" x14ac:dyDescent="0.2">
      <c r="A118" s="62" t="s">
        <v>1607</v>
      </c>
      <c r="B118" s="285">
        <v>274194.92</v>
      </c>
      <c r="C118" s="285">
        <v>0</v>
      </c>
      <c r="D118" s="285">
        <v>61389.120000000003</v>
      </c>
      <c r="E118" s="285"/>
      <c r="F118" s="62">
        <v>5</v>
      </c>
      <c r="G118" s="62">
        <v>107034.13</v>
      </c>
      <c r="H118" s="62"/>
      <c r="K118" s="286">
        <v>23075</v>
      </c>
      <c r="M118" s="286"/>
      <c r="N118" s="62"/>
      <c r="O118" s="62"/>
      <c r="P118" s="62"/>
      <c r="Q118" s="62">
        <v>1945240.49</v>
      </c>
      <c r="R118" s="52"/>
      <c r="S118" s="52">
        <v>271045.62</v>
      </c>
      <c r="T118" s="52"/>
      <c r="U118" s="52"/>
      <c r="V118" s="52">
        <v>305635.59999999998</v>
      </c>
      <c r="W118" s="52">
        <v>102234.91</v>
      </c>
      <c r="X118" s="287">
        <v>422985.6</v>
      </c>
      <c r="Y118" s="287"/>
      <c r="Z118" s="287"/>
      <c r="AA118" s="287">
        <v>149656.98000000001</v>
      </c>
      <c r="AB118" s="287">
        <v>12508.29</v>
      </c>
      <c r="AC118" s="287"/>
      <c r="AD118" s="287"/>
      <c r="AE118" s="287">
        <v>120</v>
      </c>
      <c r="AF118" s="62"/>
      <c r="AG118" s="62"/>
    </row>
    <row r="119" spans="1:33" x14ac:dyDescent="0.2">
      <c r="A119" s="62" t="s">
        <v>1608</v>
      </c>
      <c r="B119" s="285">
        <v>144334.35</v>
      </c>
      <c r="C119" s="285">
        <v>0</v>
      </c>
      <c r="D119" s="285">
        <v>15517.73</v>
      </c>
      <c r="E119" s="285"/>
      <c r="F119" s="62">
        <v>464159</v>
      </c>
      <c r="G119" s="62">
        <v>175378.56</v>
      </c>
      <c r="H119" s="62"/>
      <c r="K119" s="286">
        <v>28575</v>
      </c>
      <c r="M119" s="286"/>
      <c r="N119" s="62"/>
      <c r="O119" s="62"/>
      <c r="P119" s="62"/>
      <c r="Q119" s="62">
        <v>2404357.2799999998</v>
      </c>
      <c r="R119" s="52">
        <v>76.2</v>
      </c>
      <c r="S119" s="52">
        <v>344290.02</v>
      </c>
      <c r="T119" s="52"/>
      <c r="U119" s="52"/>
      <c r="V119" s="52">
        <v>397380</v>
      </c>
      <c r="W119" s="52">
        <v>82500</v>
      </c>
      <c r="X119" s="287">
        <v>558350</v>
      </c>
      <c r="Y119" s="287"/>
      <c r="Z119" s="287"/>
      <c r="AA119" s="287">
        <v>186802.58</v>
      </c>
      <c r="AB119" s="287">
        <v>52470.86</v>
      </c>
      <c r="AC119" s="287"/>
      <c r="AD119" s="287"/>
      <c r="AE119" s="287"/>
      <c r="AF119" s="62"/>
      <c r="AG119" s="62"/>
    </row>
    <row r="120" spans="1:33" x14ac:dyDescent="0.2">
      <c r="A120" s="62" t="s">
        <v>1609</v>
      </c>
      <c r="B120" s="285">
        <v>306499.28999999998</v>
      </c>
      <c r="C120" s="285">
        <v>4000</v>
      </c>
      <c r="D120" s="285">
        <v>57696.46</v>
      </c>
      <c r="E120" s="285"/>
      <c r="F120" s="62">
        <v>84646.67</v>
      </c>
      <c r="G120" s="62">
        <v>142439.95000000001</v>
      </c>
      <c r="H120" s="62"/>
      <c r="M120" s="286"/>
      <c r="N120" s="62"/>
      <c r="O120" s="62"/>
      <c r="P120" s="62"/>
      <c r="Q120" s="62">
        <v>3154007.83</v>
      </c>
      <c r="R120" s="52"/>
      <c r="S120" s="52">
        <v>423808.97</v>
      </c>
      <c r="T120" s="52"/>
      <c r="U120" s="52"/>
      <c r="V120" s="52">
        <v>402270</v>
      </c>
      <c r="W120" s="52">
        <v>39300</v>
      </c>
      <c r="X120" s="287">
        <v>509330</v>
      </c>
      <c r="Y120" s="287"/>
      <c r="Z120" s="287"/>
      <c r="AA120" s="287">
        <v>199578.23</v>
      </c>
      <c r="AB120" s="287">
        <v>41886.6</v>
      </c>
      <c r="AC120" s="287"/>
      <c r="AD120" s="287"/>
      <c r="AE120" s="287"/>
      <c r="AF120" s="62"/>
      <c r="AG120" s="62"/>
    </row>
    <row r="121" spans="1:33" x14ac:dyDescent="0.2">
      <c r="A121" s="62" t="s">
        <v>1610</v>
      </c>
      <c r="B121" s="285">
        <v>320511.84000000003</v>
      </c>
      <c r="C121" s="285">
        <v>0</v>
      </c>
      <c r="D121" s="285">
        <v>77783.850000000006</v>
      </c>
      <c r="E121" s="285"/>
      <c r="F121" s="62">
        <v>796523.83</v>
      </c>
      <c r="G121" s="62">
        <v>271032.71999999997</v>
      </c>
      <c r="H121" s="62"/>
      <c r="K121" s="286">
        <v>14325</v>
      </c>
      <c r="L121" s="286">
        <v>82750</v>
      </c>
      <c r="M121" s="286"/>
      <c r="N121" s="62"/>
      <c r="O121" s="62"/>
      <c r="P121" s="62"/>
      <c r="Q121" s="62">
        <v>2272032.2400000002</v>
      </c>
      <c r="R121" s="52"/>
      <c r="S121" s="52">
        <v>428906.37</v>
      </c>
      <c r="T121" s="52"/>
      <c r="U121" s="52"/>
      <c r="V121" s="52">
        <v>341155.2</v>
      </c>
      <c r="W121" s="52">
        <v>28800</v>
      </c>
      <c r="X121" s="287">
        <v>398955.2</v>
      </c>
      <c r="Y121" s="287"/>
      <c r="Z121" s="287"/>
      <c r="AA121" s="287">
        <v>220880.19</v>
      </c>
      <c r="AB121" s="287">
        <v>60389.31</v>
      </c>
      <c r="AC121" s="287"/>
      <c r="AD121" s="287"/>
      <c r="AE121" s="287"/>
      <c r="AF121" s="62"/>
      <c r="AG121" s="62"/>
    </row>
    <row r="122" spans="1:33" x14ac:dyDescent="0.2">
      <c r="A122" s="62" t="s">
        <v>1611</v>
      </c>
      <c r="B122" s="285">
        <v>245836.03</v>
      </c>
      <c r="C122" s="285">
        <v>0</v>
      </c>
      <c r="D122" s="285">
        <v>258600.92</v>
      </c>
      <c r="E122" s="285"/>
      <c r="F122" s="62">
        <v>375101.83</v>
      </c>
      <c r="G122" s="62">
        <v>92675.78</v>
      </c>
      <c r="H122" s="62"/>
      <c r="K122" s="286">
        <v>14214.3</v>
      </c>
      <c r="M122" s="286"/>
      <c r="N122" s="62"/>
      <c r="O122" s="62"/>
      <c r="P122" s="62">
        <v>3005</v>
      </c>
      <c r="Q122" s="62">
        <v>1679735.01</v>
      </c>
      <c r="R122" s="52"/>
      <c r="S122" s="52">
        <v>308544.5</v>
      </c>
      <c r="T122" s="52"/>
      <c r="U122" s="52"/>
      <c r="V122" s="52">
        <v>175440</v>
      </c>
      <c r="W122" s="52"/>
      <c r="X122" s="287">
        <v>242238</v>
      </c>
      <c r="Y122" s="287"/>
      <c r="Z122" s="287"/>
      <c r="AA122" s="287">
        <v>168482.11</v>
      </c>
      <c r="AB122" s="287">
        <v>43264.42</v>
      </c>
      <c r="AC122" s="287"/>
      <c r="AD122" s="287"/>
      <c r="AE122" s="287"/>
      <c r="AF122" s="62"/>
      <c r="AG122" s="62"/>
    </row>
    <row r="123" spans="1:33" x14ac:dyDescent="0.2">
      <c r="A123" s="62" t="s">
        <v>1612</v>
      </c>
      <c r="B123" s="285">
        <v>304498.81</v>
      </c>
      <c r="C123" s="285">
        <v>0</v>
      </c>
      <c r="D123" s="285">
        <v>71035.73</v>
      </c>
      <c r="E123" s="285"/>
      <c r="F123" s="62">
        <v>104183.38</v>
      </c>
      <c r="G123" s="62">
        <v>136212.9</v>
      </c>
      <c r="H123" s="62"/>
      <c r="K123" s="286">
        <v>20400</v>
      </c>
      <c r="M123" s="286"/>
      <c r="N123" s="62"/>
      <c r="O123" s="62"/>
      <c r="P123" s="62"/>
      <c r="Q123" s="62">
        <v>1611506.92</v>
      </c>
      <c r="R123" s="52"/>
      <c r="S123" s="52">
        <v>284150.92</v>
      </c>
      <c r="T123" s="52"/>
      <c r="U123" s="52"/>
      <c r="V123" s="52">
        <v>391520</v>
      </c>
      <c r="W123" s="52">
        <v>84691.87</v>
      </c>
      <c r="X123" s="287">
        <v>458678</v>
      </c>
      <c r="Y123" s="287"/>
      <c r="Z123" s="287"/>
      <c r="AA123" s="287">
        <v>224333.4</v>
      </c>
      <c r="AB123" s="287">
        <v>36016.21</v>
      </c>
      <c r="AC123" s="287"/>
      <c r="AD123" s="287"/>
      <c r="AE123" s="287"/>
      <c r="AF123" s="62"/>
      <c r="AG123" s="62"/>
    </row>
    <row r="124" spans="1:33" x14ac:dyDescent="0.2">
      <c r="A124" s="62" t="s">
        <v>1613</v>
      </c>
      <c r="B124" s="285">
        <v>200437.41</v>
      </c>
      <c r="C124" s="285">
        <v>34313.21</v>
      </c>
      <c r="D124" s="285">
        <v>70617.45</v>
      </c>
      <c r="E124" s="285"/>
      <c r="F124" s="62">
        <v>21447.46</v>
      </c>
      <c r="G124" s="62">
        <v>411361.49</v>
      </c>
      <c r="H124" s="62"/>
      <c r="K124" s="286">
        <v>17550</v>
      </c>
      <c r="M124" s="286"/>
      <c r="N124" s="62"/>
      <c r="O124" s="62"/>
      <c r="P124" s="62"/>
      <c r="Q124" s="62">
        <v>667875.67000000004</v>
      </c>
      <c r="R124" s="52"/>
      <c r="S124" s="52">
        <v>338854.84</v>
      </c>
      <c r="T124" s="52">
        <v>27300</v>
      </c>
      <c r="U124" s="52"/>
      <c r="V124" s="52">
        <v>102997</v>
      </c>
      <c r="W124" s="52">
        <v>30800</v>
      </c>
      <c r="X124" s="287">
        <v>265537</v>
      </c>
      <c r="Y124" s="287"/>
      <c r="Z124" s="287">
        <v>1170</v>
      </c>
      <c r="AA124" s="287">
        <v>137398.81</v>
      </c>
      <c r="AB124" s="287">
        <v>24457.38</v>
      </c>
      <c r="AC124" s="287"/>
      <c r="AD124" s="287"/>
      <c r="AE124" s="287"/>
      <c r="AF124" s="62"/>
      <c r="AG124" s="62"/>
    </row>
    <row r="125" spans="1:33" x14ac:dyDescent="0.2">
      <c r="A125" s="62" t="s">
        <v>1614</v>
      </c>
      <c r="B125" s="285">
        <v>175015.23</v>
      </c>
      <c r="C125" s="285">
        <v>6587.67</v>
      </c>
      <c r="D125" s="285">
        <v>66712.960000000006</v>
      </c>
      <c r="E125" s="285"/>
      <c r="F125" s="62">
        <v>711958.74</v>
      </c>
      <c r="G125" s="62">
        <v>202680.81</v>
      </c>
      <c r="H125" s="62">
        <v>1914.42</v>
      </c>
      <c r="K125" s="286">
        <v>36470</v>
      </c>
      <c r="M125" s="286"/>
      <c r="N125" s="62"/>
      <c r="O125" s="62"/>
      <c r="P125" s="62"/>
      <c r="Q125" s="62">
        <v>654977.96</v>
      </c>
      <c r="R125" s="52"/>
      <c r="S125" s="52">
        <v>411176.74</v>
      </c>
      <c r="T125" s="52">
        <v>27700</v>
      </c>
      <c r="U125" s="52"/>
      <c r="V125" s="52">
        <v>133999</v>
      </c>
      <c r="W125" s="52">
        <v>21800</v>
      </c>
      <c r="X125" s="287">
        <v>258899</v>
      </c>
      <c r="Y125" s="287"/>
      <c r="Z125" s="287"/>
      <c r="AA125" s="287">
        <v>197806.8</v>
      </c>
      <c r="AB125" s="287">
        <v>43998.44</v>
      </c>
      <c r="AC125" s="287"/>
      <c r="AD125" s="287"/>
      <c r="AE125" s="287"/>
      <c r="AF125" s="62"/>
      <c r="AG125" s="62"/>
    </row>
    <row r="126" spans="1:33" x14ac:dyDescent="0.2">
      <c r="A126" s="62" t="s">
        <v>1615</v>
      </c>
      <c r="B126" s="285">
        <v>211548.44</v>
      </c>
      <c r="C126" s="285">
        <v>0</v>
      </c>
      <c r="D126" s="285">
        <v>228991.7</v>
      </c>
      <c r="E126" s="285"/>
      <c r="F126" s="62">
        <v>508185.13</v>
      </c>
      <c r="G126" s="62">
        <v>-10187.36</v>
      </c>
      <c r="H126" s="62"/>
      <c r="K126" s="286">
        <v>6000</v>
      </c>
      <c r="M126" s="286"/>
      <c r="N126" s="62"/>
      <c r="O126" s="62"/>
      <c r="P126" s="62"/>
      <c r="Q126" s="62">
        <v>3175397.16</v>
      </c>
      <c r="R126" s="52"/>
      <c r="S126" s="52">
        <v>205713.29</v>
      </c>
      <c r="T126" s="52">
        <v>18450</v>
      </c>
      <c r="U126" s="52"/>
      <c r="V126" s="52">
        <v>638760</v>
      </c>
      <c r="W126" s="52"/>
      <c r="X126" s="287">
        <v>677060</v>
      </c>
      <c r="Y126" s="287"/>
      <c r="Z126" s="287"/>
      <c r="AA126" s="287">
        <v>200471.22</v>
      </c>
      <c r="AB126" s="287">
        <v>91304.85</v>
      </c>
      <c r="AC126" s="287"/>
      <c r="AD126" s="287"/>
      <c r="AE126" s="287"/>
      <c r="AF126" s="62"/>
      <c r="AG126" s="62"/>
    </row>
    <row r="127" spans="1:33" x14ac:dyDescent="0.2">
      <c r="A127" s="62" t="s">
        <v>1616</v>
      </c>
      <c r="B127" s="285">
        <v>148141.39000000001</v>
      </c>
      <c r="C127" s="285">
        <v>0</v>
      </c>
      <c r="D127" s="285">
        <v>9619.34</v>
      </c>
      <c r="E127" s="285"/>
      <c r="F127" s="62">
        <v>127953.36</v>
      </c>
      <c r="G127" s="62">
        <v>25768.35</v>
      </c>
      <c r="H127" s="62"/>
      <c r="K127" s="286">
        <v>6440</v>
      </c>
      <c r="M127" s="286"/>
      <c r="N127" s="62"/>
      <c r="O127" s="62"/>
      <c r="P127" s="62"/>
      <c r="Q127" s="62">
        <v>1191484.79</v>
      </c>
      <c r="R127" s="52"/>
      <c r="S127" s="52">
        <v>155800.51</v>
      </c>
      <c r="T127" s="52"/>
      <c r="U127" s="52">
        <v>333.94</v>
      </c>
      <c r="V127" s="52">
        <v>287400</v>
      </c>
      <c r="W127" s="52"/>
      <c r="X127" s="287">
        <v>364560</v>
      </c>
      <c r="Y127" s="287"/>
      <c r="Z127" s="287"/>
      <c r="AA127" s="287">
        <v>62834.42</v>
      </c>
      <c r="AB127" s="287">
        <v>11726.87</v>
      </c>
      <c r="AC127" s="287"/>
      <c r="AD127" s="287"/>
      <c r="AE127" s="287"/>
      <c r="AF127" s="62"/>
      <c r="AG127" s="62"/>
    </row>
    <row r="128" spans="1:33" x14ac:dyDescent="0.2">
      <c r="A128" s="62" t="s">
        <v>1617</v>
      </c>
      <c r="B128" s="285">
        <v>203573.41</v>
      </c>
      <c r="C128" s="285">
        <v>0</v>
      </c>
      <c r="D128" s="285">
        <v>262830.55</v>
      </c>
      <c r="E128" s="285"/>
      <c r="F128" s="62">
        <v>2341707.94</v>
      </c>
      <c r="G128" s="62">
        <v>95613.2</v>
      </c>
      <c r="H128" s="62"/>
      <c r="K128" s="286">
        <v>4000</v>
      </c>
      <c r="M128" s="286"/>
      <c r="N128" s="62"/>
      <c r="O128" s="62"/>
      <c r="P128" s="62">
        <v>-363.44</v>
      </c>
      <c r="Q128" s="62">
        <v>918887.6</v>
      </c>
      <c r="R128" s="52"/>
      <c r="S128" s="52">
        <v>173861.14</v>
      </c>
      <c r="T128" s="52"/>
      <c r="U128" s="52"/>
      <c r="V128" s="52">
        <v>585940</v>
      </c>
      <c r="W128" s="52"/>
      <c r="X128" s="287">
        <v>662381</v>
      </c>
      <c r="Y128" s="287">
        <v>3500</v>
      </c>
      <c r="Z128" s="287">
        <v>800</v>
      </c>
      <c r="AA128" s="287">
        <v>81473.91</v>
      </c>
      <c r="AB128" s="287">
        <v>62638.559999999998</v>
      </c>
      <c r="AC128" s="287"/>
      <c r="AD128" s="287"/>
      <c r="AE128" s="287"/>
      <c r="AF128" s="62"/>
      <c r="AG128" s="62"/>
    </row>
    <row r="129" spans="1:33" x14ac:dyDescent="0.2">
      <c r="A129" s="62" t="s">
        <v>1618</v>
      </c>
      <c r="B129" s="285">
        <v>265048.03999999998</v>
      </c>
      <c r="C129" s="285">
        <v>0</v>
      </c>
      <c r="D129" s="285">
        <v>49111.13</v>
      </c>
      <c r="E129" s="285"/>
      <c r="F129" s="62">
        <v>220393.69</v>
      </c>
      <c r="G129" s="62">
        <v>101252.84</v>
      </c>
      <c r="H129" s="62"/>
      <c r="K129" s="286">
        <v>5000</v>
      </c>
      <c r="M129" s="286">
        <v>555.76</v>
      </c>
      <c r="N129" s="62"/>
      <c r="O129" s="62"/>
      <c r="P129" s="62">
        <v>1400.03</v>
      </c>
      <c r="Q129" s="62">
        <v>1855787.89</v>
      </c>
      <c r="R129" s="52"/>
      <c r="S129" s="52">
        <v>171772.67</v>
      </c>
      <c r="T129" s="52"/>
      <c r="U129" s="52">
        <v>233.67</v>
      </c>
      <c r="V129" s="52">
        <v>462650</v>
      </c>
      <c r="W129" s="52"/>
      <c r="X129" s="287">
        <v>537850</v>
      </c>
      <c r="Y129" s="287"/>
      <c r="Z129" s="287"/>
      <c r="AA129" s="287">
        <v>233103.72</v>
      </c>
      <c r="AB129" s="287">
        <v>47873.43</v>
      </c>
      <c r="AC129" s="287"/>
      <c r="AD129" s="287"/>
      <c r="AE129" s="287"/>
      <c r="AF129" s="62"/>
      <c r="AG129" s="62"/>
    </row>
    <row r="130" spans="1:33" x14ac:dyDescent="0.2">
      <c r="A130" s="62" t="s">
        <v>1619</v>
      </c>
      <c r="B130" s="285">
        <v>309336.24</v>
      </c>
      <c r="C130" s="285">
        <v>0</v>
      </c>
      <c r="D130" s="285">
        <v>31739.040000000001</v>
      </c>
      <c r="E130" s="285"/>
      <c r="F130" s="62">
        <v>461857.36</v>
      </c>
      <c r="G130" s="62">
        <v>78425.320000000007</v>
      </c>
      <c r="H130" s="62"/>
      <c r="K130" s="286">
        <v>5000</v>
      </c>
      <c r="M130" s="286">
        <v>473.6</v>
      </c>
      <c r="N130" s="62"/>
      <c r="O130" s="62"/>
      <c r="P130" s="62">
        <v>3286</v>
      </c>
      <c r="Q130" s="62">
        <v>1498231.3</v>
      </c>
      <c r="R130" s="52"/>
      <c r="S130" s="52">
        <v>251536.16</v>
      </c>
      <c r="T130" s="52"/>
      <c r="U130" s="52">
        <v>2.2000000000000002</v>
      </c>
      <c r="V130" s="52">
        <v>327240</v>
      </c>
      <c r="W130" s="52"/>
      <c r="X130" s="287">
        <v>458600</v>
      </c>
      <c r="Y130" s="287"/>
      <c r="Z130" s="287"/>
      <c r="AA130" s="287">
        <v>201134.79</v>
      </c>
      <c r="AB130" s="287">
        <v>51013.68</v>
      </c>
      <c r="AC130" s="287"/>
      <c r="AD130" s="287"/>
      <c r="AE130" s="287">
        <v>500</v>
      </c>
      <c r="AF130" s="62"/>
      <c r="AG130" s="62"/>
    </row>
    <row r="131" spans="1:33" x14ac:dyDescent="0.2">
      <c r="A131" s="62" t="s">
        <v>1620</v>
      </c>
      <c r="B131" s="285">
        <v>239125.22</v>
      </c>
      <c r="C131" s="285"/>
      <c r="D131" s="285">
        <v>7342.06</v>
      </c>
      <c r="E131" s="285"/>
      <c r="F131" s="62">
        <v>364708.49</v>
      </c>
      <c r="G131" s="62">
        <v>-6477.14</v>
      </c>
      <c r="H131" s="62"/>
      <c r="M131" s="286">
        <v>2.1800000000000002</v>
      </c>
      <c r="N131" s="62"/>
      <c r="O131" s="62"/>
      <c r="P131" s="62">
        <v>-1559844.62</v>
      </c>
      <c r="Q131" s="62">
        <v>2202136.4300000002</v>
      </c>
      <c r="R131" s="52"/>
      <c r="S131" s="52">
        <v>307296.88</v>
      </c>
      <c r="T131" s="52"/>
      <c r="U131" s="52">
        <v>0.33</v>
      </c>
      <c r="V131" s="52">
        <v>511340</v>
      </c>
      <c r="W131" s="52"/>
      <c r="X131" s="287">
        <v>700210</v>
      </c>
      <c r="Y131" s="287"/>
      <c r="Z131" s="287"/>
      <c r="AA131" s="287">
        <v>86558.12</v>
      </c>
      <c r="AB131" s="287">
        <v>59348.45</v>
      </c>
      <c r="AC131" s="287"/>
      <c r="AD131" s="287"/>
      <c r="AE131" s="287"/>
      <c r="AF131" s="62"/>
      <c r="AG131" s="62"/>
    </row>
    <row r="132" spans="1:33" x14ac:dyDescent="0.2">
      <c r="A132" s="62" t="s">
        <v>1621</v>
      </c>
      <c r="B132" s="285">
        <v>314408.2</v>
      </c>
      <c r="C132" s="285">
        <v>0</v>
      </c>
      <c r="D132" s="285">
        <v>20450.62</v>
      </c>
      <c r="E132" s="285"/>
      <c r="F132" s="62">
        <v>2382831.1800000002</v>
      </c>
      <c r="G132" s="62">
        <v>887613.4</v>
      </c>
      <c r="H132" s="62"/>
      <c r="K132" s="286">
        <v>3000</v>
      </c>
      <c r="M132" s="286">
        <v>152.58000000000001</v>
      </c>
      <c r="N132" s="62"/>
      <c r="O132" s="62"/>
      <c r="P132" s="62">
        <v>300</v>
      </c>
      <c r="Q132" s="62">
        <v>655276.54</v>
      </c>
      <c r="R132" s="52"/>
      <c r="S132" s="52">
        <v>206659.07</v>
      </c>
      <c r="T132" s="52"/>
      <c r="U132" s="52"/>
      <c r="V132" s="52">
        <v>365310</v>
      </c>
      <c r="W132" s="52">
        <v>37044</v>
      </c>
      <c r="X132" s="287">
        <v>489828</v>
      </c>
      <c r="Y132" s="287"/>
      <c r="Z132" s="287"/>
      <c r="AA132" s="287">
        <v>121477.74</v>
      </c>
      <c r="AB132" s="287">
        <v>146651.47</v>
      </c>
      <c r="AC132" s="287"/>
      <c r="AD132" s="287"/>
      <c r="AE132" s="287"/>
      <c r="AF132" s="62"/>
      <c r="AG132" s="62"/>
    </row>
    <row r="133" spans="1:33" x14ac:dyDescent="0.2">
      <c r="A133" s="62" t="s">
        <v>1622</v>
      </c>
      <c r="B133" s="285">
        <v>118958.17</v>
      </c>
      <c r="C133" s="285">
        <v>3380</v>
      </c>
      <c r="D133" s="285">
        <v>159198.57999999999</v>
      </c>
      <c r="E133" s="285"/>
      <c r="F133" s="62">
        <v>1460173.4</v>
      </c>
      <c r="G133" s="62">
        <v>5310.45</v>
      </c>
      <c r="H133" s="62"/>
      <c r="K133" s="286">
        <v>40000</v>
      </c>
      <c r="M133" s="286">
        <v>2868.62</v>
      </c>
      <c r="N133" s="62"/>
      <c r="O133" s="62"/>
      <c r="P133" s="62"/>
      <c r="Q133" s="62">
        <v>1904716.16</v>
      </c>
      <c r="R133" s="52"/>
      <c r="S133" s="52">
        <v>366641.87</v>
      </c>
      <c r="T133" s="52"/>
      <c r="U133" s="52"/>
      <c r="V133" s="52">
        <v>301570</v>
      </c>
      <c r="W133" s="52"/>
      <c r="X133" s="287">
        <v>497480</v>
      </c>
      <c r="Y133" s="287"/>
      <c r="Z133" s="287"/>
      <c r="AA133" s="287">
        <v>201863.53</v>
      </c>
      <c r="AB133" s="287">
        <v>60746.5</v>
      </c>
      <c r="AC133" s="287"/>
      <c r="AD133" s="287"/>
      <c r="AE133" s="287"/>
      <c r="AF133" s="62"/>
      <c r="AG133" s="62"/>
    </row>
    <row r="134" spans="1:33" x14ac:dyDescent="0.2">
      <c r="A134" s="62" t="s">
        <v>1623</v>
      </c>
      <c r="B134" s="285">
        <v>315197.68</v>
      </c>
      <c r="C134" s="285">
        <v>0</v>
      </c>
      <c r="D134" s="285">
        <v>16754.73</v>
      </c>
      <c r="E134" s="285"/>
      <c r="F134" s="62">
        <v>468640.46</v>
      </c>
      <c r="G134" s="62">
        <v>82353.81</v>
      </c>
      <c r="H134" s="62"/>
      <c r="M134" s="286"/>
      <c r="N134" s="62"/>
      <c r="O134" s="62"/>
      <c r="P134" s="62"/>
      <c r="Q134" s="62">
        <v>2482221.21</v>
      </c>
      <c r="R134" s="52"/>
      <c r="S134" s="52">
        <v>226381.79</v>
      </c>
      <c r="T134" s="52"/>
      <c r="U134" s="52"/>
      <c r="V134" s="52">
        <v>488680</v>
      </c>
      <c r="W134" s="52"/>
      <c r="X134" s="287">
        <v>587366</v>
      </c>
      <c r="Y134" s="287"/>
      <c r="Z134" s="287"/>
      <c r="AA134" s="287">
        <v>219571.54</v>
      </c>
      <c r="AB134" s="287">
        <v>61963.47</v>
      </c>
      <c r="AC134" s="287">
        <v>20000</v>
      </c>
      <c r="AD134" s="287"/>
      <c r="AE134" s="287"/>
      <c r="AF134" s="62"/>
      <c r="AG134" s="62"/>
    </row>
    <row r="135" spans="1:33" x14ac:dyDescent="0.2">
      <c r="A135" s="62" t="s">
        <v>1624</v>
      </c>
      <c r="B135" s="285">
        <v>428190.67</v>
      </c>
      <c r="C135" s="285">
        <v>0</v>
      </c>
      <c r="D135" s="285">
        <v>368967.67</v>
      </c>
      <c r="E135" s="285"/>
      <c r="F135" s="62">
        <v>769077.52</v>
      </c>
      <c r="G135" s="62">
        <v>44780.87</v>
      </c>
      <c r="H135" s="62"/>
      <c r="M135" s="286"/>
      <c r="N135" s="62"/>
      <c r="O135" s="62"/>
      <c r="P135" s="62"/>
      <c r="Q135" s="62">
        <v>3637434.23</v>
      </c>
      <c r="R135" s="52"/>
      <c r="S135" s="52">
        <v>294434.98</v>
      </c>
      <c r="T135" s="52"/>
      <c r="U135" s="52"/>
      <c r="V135" s="52">
        <v>426640</v>
      </c>
      <c r="W135" s="52"/>
      <c r="X135" s="287">
        <v>499558</v>
      </c>
      <c r="Y135" s="287"/>
      <c r="Z135" s="287"/>
      <c r="AA135" s="287">
        <v>152517.14000000001</v>
      </c>
      <c r="AB135" s="287">
        <v>53932.14</v>
      </c>
      <c r="AC135" s="287"/>
      <c r="AD135" s="287"/>
      <c r="AE135" s="287"/>
      <c r="AF135" s="62"/>
      <c r="AG135" s="62"/>
    </row>
    <row r="136" spans="1:33" x14ac:dyDescent="0.2">
      <c r="A136" s="62" t="s">
        <v>1625</v>
      </c>
      <c r="B136" s="285">
        <v>208041.58</v>
      </c>
      <c r="C136" s="285">
        <v>11650</v>
      </c>
      <c r="D136" s="285">
        <v>98252.09</v>
      </c>
      <c r="E136" s="285"/>
      <c r="F136" s="62">
        <v>-54212.93</v>
      </c>
      <c r="G136" s="62">
        <v>94620.5</v>
      </c>
      <c r="H136" s="62"/>
      <c r="M136" s="286">
        <v>0</v>
      </c>
      <c r="N136" s="62"/>
      <c r="O136" s="62"/>
      <c r="P136" s="62"/>
      <c r="Q136" s="62">
        <v>364715.82</v>
      </c>
      <c r="R136" s="52"/>
      <c r="S136" s="52">
        <v>248741.99</v>
      </c>
      <c r="T136" s="52"/>
      <c r="U136" s="52">
        <v>569.16</v>
      </c>
      <c r="V136" s="52">
        <v>336280</v>
      </c>
      <c r="W136" s="52"/>
      <c r="X136" s="287">
        <v>369137.65</v>
      </c>
      <c r="Y136" s="287"/>
      <c r="Z136" s="287">
        <v>3624</v>
      </c>
      <c r="AA136" s="287">
        <v>147566.29999999999</v>
      </c>
      <c r="AB136" s="287">
        <v>56847.98</v>
      </c>
      <c r="AC136" s="287"/>
      <c r="AD136" s="287">
        <v>423.45</v>
      </c>
      <c r="AE136" s="287"/>
      <c r="AF136" s="62"/>
      <c r="AG136" s="62"/>
    </row>
    <row r="137" spans="1:33" x14ac:dyDescent="0.2">
      <c r="A137" s="62" t="s">
        <v>1626</v>
      </c>
      <c r="B137" s="285">
        <v>525154.85</v>
      </c>
      <c r="C137" s="285">
        <v>22200</v>
      </c>
      <c r="D137" s="285">
        <v>5544.52</v>
      </c>
      <c r="E137" s="285"/>
      <c r="F137" s="62">
        <v>90047.61</v>
      </c>
      <c r="G137" s="62">
        <v>122218.45</v>
      </c>
      <c r="H137" s="62"/>
      <c r="M137" s="286"/>
      <c r="N137" s="62"/>
      <c r="O137" s="62"/>
      <c r="P137" s="62"/>
      <c r="Q137" s="62">
        <v>431249.19</v>
      </c>
      <c r="R137" s="52"/>
      <c r="S137" s="52">
        <v>225344.37</v>
      </c>
      <c r="T137" s="52"/>
      <c r="U137" s="52"/>
      <c r="V137" s="52"/>
      <c r="W137" s="52"/>
      <c r="X137" s="287">
        <v>33877.65</v>
      </c>
      <c r="Y137" s="287"/>
      <c r="Z137" s="287"/>
      <c r="AA137" s="287">
        <v>61377.96</v>
      </c>
      <c r="AB137" s="287">
        <v>8</v>
      </c>
      <c r="AC137" s="287"/>
      <c r="AD137" s="287"/>
      <c r="AE137" s="287">
        <v>500</v>
      </c>
      <c r="AF137" s="62"/>
      <c r="AG137" s="62"/>
    </row>
    <row r="138" spans="1:33" x14ac:dyDescent="0.2">
      <c r="A138" s="62" t="s">
        <v>1627</v>
      </c>
      <c r="B138" s="285">
        <v>248361.88</v>
      </c>
      <c r="C138" s="285">
        <v>0</v>
      </c>
      <c r="D138" s="285">
        <v>422016.06</v>
      </c>
      <c r="E138" s="285"/>
      <c r="F138" s="62">
        <v>68293.81</v>
      </c>
      <c r="G138" s="62">
        <v>69502.009999999995</v>
      </c>
      <c r="H138" s="62"/>
      <c r="M138" s="286"/>
      <c r="N138" s="62"/>
      <c r="O138" s="62"/>
      <c r="P138" s="62"/>
      <c r="Q138" s="62">
        <v>1781769.65</v>
      </c>
      <c r="R138" s="52"/>
      <c r="S138" s="52">
        <v>264473.18</v>
      </c>
      <c r="T138" s="52"/>
      <c r="U138" s="52"/>
      <c r="V138" s="52"/>
      <c r="W138" s="52">
        <v>1980</v>
      </c>
      <c r="X138" s="287">
        <v>72890</v>
      </c>
      <c r="Y138" s="287"/>
      <c r="Z138" s="287"/>
      <c r="AA138" s="287">
        <v>294356.34999999998</v>
      </c>
      <c r="AB138" s="287">
        <v>4</v>
      </c>
      <c r="AC138" s="287"/>
      <c r="AD138" s="287"/>
      <c r="AE138" s="287"/>
      <c r="AF138" s="62"/>
      <c r="AG138" s="62"/>
    </row>
    <row r="139" spans="1:33" x14ac:dyDescent="0.2">
      <c r="A139" s="62" t="s">
        <v>1628</v>
      </c>
      <c r="B139" s="285">
        <v>367340.62</v>
      </c>
      <c r="C139" s="285">
        <v>0</v>
      </c>
      <c r="D139" s="285">
        <v>180777.45</v>
      </c>
      <c r="E139" s="285"/>
      <c r="F139" s="62">
        <v>-5712.65</v>
      </c>
      <c r="G139" s="62">
        <v>119528.6</v>
      </c>
      <c r="H139" s="62"/>
      <c r="K139" s="286">
        <v>6000</v>
      </c>
      <c r="M139" s="286">
        <v>603.15</v>
      </c>
      <c r="N139" s="62"/>
      <c r="O139" s="62"/>
      <c r="P139" s="62">
        <v>324665.83</v>
      </c>
      <c r="Q139" s="62">
        <v>343312.84</v>
      </c>
      <c r="R139" s="52"/>
      <c r="S139" s="52">
        <v>392700.78</v>
      </c>
      <c r="T139" s="52">
        <v>10000</v>
      </c>
      <c r="U139" s="52"/>
      <c r="V139" s="52">
        <v>382780</v>
      </c>
      <c r="W139" s="52">
        <v>106072</v>
      </c>
      <c r="X139" s="287">
        <v>483950</v>
      </c>
      <c r="Y139" s="287"/>
      <c r="Z139" s="287"/>
      <c r="AA139" s="287">
        <v>322078.86</v>
      </c>
      <c r="AB139" s="287">
        <v>98593.81</v>
      </c>
      <c r="AC139" s="287"/>
      <c r="AD139" s="287"/>
      <c r="AE139" s="287"/>
      <c r="AF139" s="62"/>
      <c r="AG139" s="62"/>
    </row>
    <row r="140" spans="1:33" x14ac:dyDescent="0.2">
      <c r="A140" s="62" t="s">
        <v>1629</v>
      </c>
      <c r="B140" s="285">
        <v>458894.44</v>
      </c>
      <c r="C140" s="285">
        <v>40950</v>
      </c>
      <c r="D140" s="285">
        <v>256739.05</v>
      </c>
      <c r="E140" s="285"/>
      <c r="F140" s="62">
        <v>542609.26</v>
      </c>
      <c r="G140" s="62">
        <v>460552.46</v>
      </c>
      <c r="H140" s="62"/>
      <c r="M140" s="286"/>
      <c r="N140" s="62"/>
      <c r="O140" s="62"/>
      <c r="P140" s="62"/>
      <c r="Q140" s="62">
        <v>1627802.29</v>
      </c>
      <c r="R140" s="52"/>
      <c r="S140" s="52">
        <v>412209.75</v>
      </c>
      <c r="T140" s="52"/>
      <c r="U140" s="52"/>
      <c r="V140" s="52">
        <v>295960</v>
      </c>
      <c r="W140" s="52"/>
      <c r="X140" s="287">
        <v>371343</v>
      </c>
      <c r="Y140" s="287"/>
      <c r="Z140" s="287">
        <v>888</v>
      </c>
      <c r="AA140" s="287">
        <v>126142.11</v>
      </c>
      <c r="AB140" s="287">
        <v>19887.72</v>
      </c>
      <c r="AC140" s="287"/>
      <c r="AD140" s="287"/>
      <c r="AE140" s="287"/>
      <c r="AF140" s="62"/>
      <c r="AG140" s="62"/>
    </row>
    <row r="141" spans="1:33" x14ac:dyDescent="0.2">
      <c r="A141" s="62" t="s">
        <v>1630</v>
      </c>
      <c r="B141" s="285">
        <v>670660.74</v>
      </c>
      <c r="C141" s="285">
        <v>0</v>
      </c>
      <c r="D141" s="285">
        <v>526380.86</v>
      </c>
      <c r="E141" s="285"/>
      <c r="F141" s="62">
        <v>400.4</v>
      </c>
      <c r="G141" s="62">
        <v>86733.92</v>
      </c>
      <c r="H141" s="62"/>
      <c r="L141" s="286">
        <v>537434.49</v>
      </c>
      <c r="M141" s="286">
        <v>0</v>
      </c>
      <c r="N141" s="62"/>
      <c r="O141" s="62"/>
      <c r="P141" s="62"/>
      <c r="Q141" s="62">
        <v>2560000</v>
      </c>
      <c r="R141" s="52"/>
      <c r="S141" s="52">
        <v>414933.9</v>
      </c>
      <c r="T141" s="52"/>
      <c r="U141" s="52"/>
      <c r="V141" s="52">
        <v>498760</v>
      </c>
      <c r="W141" s="52"/>
      <c r="X141" s="287">
        <v>570018</v>
      </c>
      <c r="Y141" s="287"/>
      <c r="Z141" s="287">
        <v>3720</v>
      </c>
      <c r="AA141" s="287">
        <v>215303.87</v>
      </c>
      <c r="AB141" s="287">
        <v>13549.55</v>
      </c>
      <c r="AC141" s="287"/>
      <c r="AD141" s="287"/>
      <c r="AE141" s="287"/>
      <c r="AF141" s="62"/>
      <c r="AG141" s="62"/>
    </row>
    <row r="142" spans="1:33" x14ac:dyDescent="0.2">
      <c r="A142" s="62" t="s">
        <v>1631</v>
      </c>
      <c r="B142" s="285">
        <v>406562.87</v>
      </c>
      <c r="C142" s="285">
        <v>0</v>
      </c>
      <c r="D142" s="285">
        <v>86407.13</v>
      </c>
      <c r="E142" s="285"/>
      <c r="F142" s="62">
        <v>806578.69</v>
      </c>
      <c r="G142" s="62">
        <v>53967.39</v>
      </c>
      <c r="H142" s="62"/>
      <c r="M142" s="286"/>
      <c r="N142" s="62"/>
      <c r="O142" s="62"/>
      <c r="P142" s="62"/>
      <c r="Q142" s="62"/>
      <c r="R142" s="52"/>
      <c r="S142" s="52">
        <v>31844.71</v>
      </c>
      <c r="T142" s="52"/>
      <c r="U142" s="52">
        <v>611.53</v>
      </c>
      <c r="V142" s="52">
        <v>503280</v>
      </c>
      <c r="W142" s="52">
        <v>371753.75</v>
      </c>
      <c r="X142" s="287">
        <v>652850</v>
      </c>
      <c r="Y142" s="287"/>
      <c r="Z142" s="287">
        <v>4832</v>
      </c>
      <c r="AA142" s="287">
        <v>237936.7</v>
      </c>
      <c r="AB142" s="287">
        <v>26495.040000000001</v>
      </c>
      <c r="AC142" s="287"/>
      <c r="AD142" s="287"/>
      <c r="AE142" s="287"/>
      <c r="AF142" s="62"/>
      <c r="AG142" s="62"/>
    </row>
    <row r="143" spans="1:33" x14ac:dyDescent="0.2">
      <c r="A143" s="62" t="s">
        <v>1632</v>
      </c>
      <c r="B143" s="285">
        <v>381285.31</v>
      </c>
      <c r="C143" s="285">
        <v>0</v>
      </c>
      <c r="D143" s="285">
        <v>47213.25</v>
      </c>
      <c r="E143" s="285"/>
      <c r="F143" s="62">
        <v>1756561.1</v>
      </c>
      <c r="G143" s="62">
        <v>225794.03</v>
      </c>
      <c r="H143" s="62"/>
      <c r="M143" s="286"/>
      <c r="N143" s="62"/>
      <c r="O143" s="62"/>
      <c r="P143" s="62">
        <v>42173.55</v>
      </c>
      <c r="Q143" s="62">
        <v>2368242.5</v>
      </c>
      <c r="R143" s="52"/>
      <c r="S143" s="52">
        <v>276911.08</v>
      </c>
      <c r="T143" s="52"/>
      <c r="U143" s="52"/>
      <c r="V143" s="52">
        <v>412760</v>
      </c>
      <c r="W143" s="52"/>
      <c r="X143" s="287">
        <v>455450</v>
      </c>
      <c r="Y143" s="287">
        <v>9430</v>
      </c>
      <c r="Z143" s="287"/>
      <c r="AA143" s="287">
        <v>117286.79</v>
      </c>
      <c r="AB143" s="287">
        <v>72930.649999999994</v>
      </c>
      <c r="AC143" s="287"/>
      <c r="AD143" s="287"/>
      <c r="AE143" s="287"/>
      <c r="AF143" s="62"/>
      <c r="AG143" s="62"/>
    </row>
    <row r="144" spans="1:33" x14ac:dyDescent="0.2">
      <c r="A144" s="62" t="s">
        <v>1633</v>
      </c>
      <c r="B144" s="285">
        <v>409711.86</v>
      </c>
      <c r="C144" s="285">
        <v>0</v>
      </c>
      <c r="D144" s="285">
        <v>293168.53000000003</v>
      </c>
      <c r="E144" s="285"/>
      <c r="F144" s="62">
        <v>609530.56999999995</v>
      </c>
      <c r="G144" s="62">
        <v>70342.559999999998</v>
      </c>
      <c r="H144" s="62"/>
      <c r="J144" s="286">
        <v>30000</v>
      </c>
      <c r="M144" s="286"/>
      <c r="N144" s="62"/>
      <c r="O144" s="62"/>
      <c r="P144" s="62">
        <v>-17200</v>
      </c>
      <c r="Q144" s="62">
        <v>1552681.09</v>
      </c>
      <c r="R144" s="52"/>
      <c r="S144" s="52">
        <v>230359.92</v>
      </c>
      <c r="T144" s="52"/>
      <c r="U144" s="52"/>
      <c r="V144" s="52">
        <v>252460</v>
      </c>
      <c r="W144" s="52">
        <v>58268</v>
      </c>
      <c r="X144" s="287">
        <v>272260</v>
      </c>
      <c r="Y144" s="287"/>
      <c r="Z144" s="287"/>
      <c r="AA144" s="287">
        <v>382391.64</v>
      </c>
      <c r="AB144" s="287">
        <v>67183.850000000006</v>
      </c>
      <c r="AC144" s="287"/>
      <c r="AD144" s="287"/>
      <c r="AE144" s="287"/>
      <c r="AF144" s="62"/>
      <c r="AG144" s="62"/>
    </row>
    <row r="145" spans="1:33" x14ac:dyDescent="0.2">
      <c r="A145" s="62" t="s">
        <v>1648</v>
      </c>
      <c r="B145" s="285">
        <v>507778.55</v>
      </c>
      <c r="C145" s="285">
        <v>0</v>
      </c>
      <c r="D145" s="285">
        <v>61952.27</v>
      </c>
      <c r="E145" s="285"/>
      <c r="F145" s="62">
        <v>1637724.23</v>
      </c>
      <c r="G145" s="62">
        <v>649249</v>
      </c>
      <c r="H145" s="62"/>
      <c r="M145" s="286"/>
      <c r="N145" s="62"/>
      <c r="O145" s="62"/>
      <c r="P145" s="62"/>
      <c r="Q145" s="62">
        <v>2662147.65</v>
      </c>
      <c r="R145" s="52"/>
      <c r="S145" s="52">
        <v>317605.32</v>
      </c>
      <c r="T145" s="52"/>
      <c r="U145" s="52"/>
      <c r="V145" s="52">
        <v>79223.12</v>
      </c>
      <c r="W145" s="52"/>
      <c r="X145" s="287">
        <v>114938.42</v>
      </c>
      <c r="Y145" s="287"/>
      <c r="Z145" s="287"/>
      <c r="AA145" s="287">
        <v>63548.13</v>
      </c>
      <c r="AB145" s="287">
        <v>20916.14</v>
      </c>
      <c r="AC145" s="287"/>
      <c r="AD145" s="287"/>
      <c r="AE145" s="287">
        <v>2400</v>
      </c>
      <c r="AF145" s="62"/>
      <c r="AG145" s="62"/>
    </row>
    <row r="146" spans="1:33" x14ac:dyDescent="0.2">
      <c r="A146" s="62" t="s">
        <v>1634</v>
      </c>
      <c r="B146" s="285">
        <v>154852.41</v>
      </c>
      <c r="C146" s="285">
        <v>7720</v>
      </c>
      <c r="D146" s="285">
        <v>164530.06</v>
      </c>
      <c r="E146" s="285"/>
      <c r="F146" s="62">
        <v>689868.48</v>
      </c>
      <c r="G146" s="62">
        <v>90210.14</v>
      </c>
      <c r="H146" s="62"/>
      <c r="M146" s="286">
        <v>239998.45</v>
      </c>
      <c r="N146" s="62"/>
      <c r="O146" s="62"/>
      <c r="P146" s="62">
        <v>-1089186.47</v>
      </c>
      <c r="Q146" s="62">
        <v>1849445.73</v>
      </c>
      <c r="R146" s="52"/>
      <c r="S146" s="52">
        <v>300843.92</v>
      </c>
      <c r="T146" s="52"/>
      <c r="U146" s="52">
        <v>368.45</v>
      </c>
      <c r="V146" s="52">
        <v>301710</v>
      </c>
      <c r="W146" s="52"/>
      <c r="X146" s="287">
        <v>320790</v>
      </c>
      <c r="Y146" s="287"/>
      <c r="Z146" s="287">
        <v>7040</v>
      </c>
      <c r="AA146" s="287">
        <v>154659.19</v>
      </c>
      <c r="AB146" s="287">
        <v>12377.8</v>
      </c>
      <c r="AC146" s="287"/>
      <c r="AD146" s="287"/>
      <c r="AE146" s="287"/>
      <c r="AF146" s="62"/>
      <c r="AG146" s="62"/>
    </row>
    <row r="147" spans="1:33" x14ac:dyDescent="0.2">
      <c r="A147" s="62" t="s">
        <v>1635</v>
      </c>
      <c r="B147" s="285">
        <v>102146.05</v>
      </c>
      <c r="C147" s="285">
        <v>100</v>
      </c>
      <c r="D147" s="285">
        <v>95703.03</v>
      </c>
      <c r="E147" s="285"/>
      <c r="F147" s="62">
        <v>234661.06</v>
      </c>
      <c r="G147" s="62">
        <v>236213.03</v>
      </c>
      <c r="H147" s="62"/>
      <c r="K147" s="286">
        <v>43882.54</v>
      </c>
      <c r="M147" s="286">
        <v>0.2</v>
      </c>
      <c r="N147" s="62"/>
      <c r="O147" s="62"/>
      <c r="P147" s="62">
        <v>-2020006.46</v>
      </c>
      <c r="Q147" s="62">
        <v>2606531.4300000002</v>
      </c>
      <c r="R147" s="52"/>
      <c r="S147" s="52">
        <v>348862.61</v>
      </c>
      <c r="T147" s="52"/>
      <c r="U147" s="52"/>
      <c r="V147" s="52">
        <v>615360</v>
      </c>
      <c r="W147" s="52">
        <v>25000</v>
      </c>
      <c r="X147" s="287">
        <v>650960</v>
      </c>
      <c r="Y147" s="287">
        <v>4800</v>
      </c>
      <c r="Z147" s="287"/>
      <c r="AA147" s="287">
        <v>276055.37</v>
      </c>
      <c r="AB147" s="287">
        <v>17672.78</v>
      </c>
      <c r="AC147" s="287"/>
      <c r="AD147" s="287"/>
      <c r="AE147" s="287"/>
      <c r="AF147" s="62"/>
      <c r="AG147" s="62"/>
    </row>
    <row r="148" spans="1:33" x14ac:dyDescent="0.2">
      <c r="A148" s="62" t="s">
        <v>1636</v>
      </c>
      <c r="B148" s="285">
        <v>392066.93</v>
      </c>
      <c r="C148" s="285">
        <v>0</v>
      </c>
      <c r="D148" s="285">
        <v>216500.14</v>
      </c>
      <c r="E148" s="285"/>
      <c r="F148" s="62">
        <v>-123780.33</v>
      </c>
      <c r="G148" s="62">
        <v>-274357.24</v>
      </c>
      <c r="H148" s="62"/>
      <c r="K148" s="286">
        <v>6525</v>
      </c>
      <c r="M148" s="286">
        <v>95668.46</v>
      </c>
      <c r="N148" s="62"/>
      <c r="O148" s="62"/>
      <c r="P148" s="62">
        <v>-1264738.3600000001</v>
      </c>
      <c r="Q148" s="62">
        <v>1289115.33</v>
      </c>
      <c r="R148" s="52"/>
      <c r="S148" s="52">
        <v>347648.47</v>
      </c>
      <c r="T148" s="52"/>
      <c r="U148" s="52"/>
      <c r="V148" s="52">
        <v>506360</v>
      </c>
      <c r="W148" s="52"/>
      <c r="X148" s="287">
        <v>544197</v>
      </c>
      <c r="Y148" s="287"/>
      <c r="Z148" s="287"/>
      <c r="AA148" s="287">
        <v>192088.38</v>
      </c>
      <c r="AB148" s="287">
        <v>32112.02</v>
      </c>
      <c r="AC148" s="287"/>
      <c r="AD148" s="287"/>
      <c r="AE148" s="287"/>
      <c r="AF148" s="62"/>
      <c r="AG148" s="62"/>
    </row>
    <row r="149" spans="1:33" x14ac:dyDescent="0.2">
      <c r="A149" s="62" t="s">
        <v>1637</v>
      </c>
      <c r="B149" s="285">
        <v>313972.58</v>
      </c>
      <c r="C149" s="285">
        <v>0</v>
      </c>
      <c r="D149" s="285">
        <v>343555.46</v>
      </c>
      <c r="E149" s="285"/>
      <c r="F149" s="62">
        <v>1799217.34</v>
      </c>
      <c r="G149" s="62">
        <v>980425.78</v>
      </c>
      <c r="H149" s="62"/>
      <c r="K149" s="286">
        <v>6525</v>
      </c>
      <c r="M149" s="286"/>
      <c r="N149" s="62"/>
      <c r="O149" s="62"/>
      <c r="P149" s="62">
        <v>1088312.55</v>
      </c>
      <c r="Q149" s="62">
        <v>2316929.4300000002</v>
      </c>
      <c r="R149" s="52"/>
      <c r="S149" s="52">
        <v>308409.3</v>
      </c>
      <c r="T149" s="52"/>
      <c r="U149" s="52"/>
      <c r="V149" s="52">
        <v>334628.40000000002</v>
      </c>
      <c r="W149" s="52">
        <v>52800</v>
      </c>
      <c r="X149" s="287">
        <v>436368.4</v>
      </c>
      <c r="Y149" s="287">
        <v>7420</v>
      </c>
      <c r="Z149" s="287"/>
      <c r="AA149" s="287">
        <v>143162.4</v>
      </c>
      <c r="AB149" s="287">
        <v>81453.72</v>
      </c>
      <c r="AC149" s="287"/>
      <c r="AD149" s="287"/>
      <c r="AE149" s="287"/>
      <c r="AF149" s="62"/>
      <c r="AG149" s="62"/>
    </row>
    <row r="150" spans="1:33" x14ac:dyDescent="0.2">
      <c r="A150" s="62" t="s">
        <v>1638</v>
      </c>
      <c r="B150" s="285">
        <v>258326.32</v>
      </c>
      <c r="C150" s="285">
        <v>0</v>
      </c>
      <c r="D150" s="285">
        <v>673738.34</v>
      </c>
      <c r="E150" s="285"/>
      <c r="F150" s="62">
        <v>504381.95</v>
      </c>
      <c r="G150" s="62">
        <v>91154.43</v>
      </c>
      <c r="H150" s="62"/>
      <c r="K150" s="286">
        <v>35940</v>
      </c>
      <c r="M150" s="286"/>
      <c r="N150" s="62"/>
      <c r="O150" s="62"/>
      <c r="P150" s="62">
        <v>-1211262.76</v>
      </c>
      <c r="Q150" s="62">
        <v>2601070</v>
      </c>
      <c r="R150" s="52"/>
      <c r="S150" s="52">
        <v>236778.14</v>
      </c>
      <c r="T150" s="52">
        <v>89300</v>
      </c>
      <c r="U150" s="52"/>
      <c r="V150" s="52">
        <v>210040</v>
      </c>
      <c r="W150" s="52"/>
      <c r="X150" s="287">
        <v>247400</v>
      </c>
      <c r="Y150" s="287"/>
      <c r="Z150" s="287">
        <v>9888</v>
      </c>
      <c r="AA150" s="287">
        <v>133025.60999999999</v>
      </c>
      <c r="AB150" s="287">
        <v>42495.73</v>
      </c>
      <c r="AC150" s="287"/>
      <c r="AD150" s="287"/>
      <c r="AE150" s="287"/>
      <c r="AF150" s="62"/>
      <c r="AG150" s="62"/>
    </row>
    <row r="151" spans="1:33" x14ac:dyDescent="0.2">
      <c r="A151" s="62" t="s">
        <v>1592</v>
      </c>
      <c r="B151" s="285">
        <v>299141.18</v>
      </c>
      <c r="C151" s="285">
        <v>0</v>
      </c>
      <c r="D151" s="285">
        <v>88259.31</v>
      </c>
      <c r="E151" s="285"/>
      <c r="F151" s="62">
        <v>865066.14</v>
      </c>
      <c r="G151" s="62">
        <v>39560.449999999997</v>
      </c>
      <c r="H151" s="62"/>
      <c r="M151" s="286">
        <v>7650</v>
      </c>
      <c r="N151" s="62"/>
      <c r="O151" s="62"/>
      <c r="P151" s="62">
        <v>-266843.52000000002</v>
      </c>
      <c r="Q151" s="62">
        <v>1440146.04</v>
      </c>
      <c r="R151" s="52"/>
      <c r="S151" s="52">
        <v>336223.12</v>
      </c>
      <c r="T151" s="52"/>
      <c r="U151" s="52"/>
      <c r="V151" s="52">
        <v>422720</v>
      </c>
      <c r="W151" s="52"/>
      <c r="X151" s="287">
        <v>498471</v>
      </c>
      <c r="Y151" s="287"/>
      <c r="Z151" s="287"/>
      <c r="AA151" s="287">
        <v>84131.3</v>
      </c>
      <c r="AB151" s="287">
        <v>63614.26</v>
      </c>
      <c r="AC151" s="287"/>
      <c r="AD151" s="287"/>
      <c r="AE151" s="287"/>
      <c r="AF151" s="62"/>
      <c r="AG151" s="62"/>
    </row>
    <row r="152" spans="1:33" x14ac:dyDescent="0.2">
      <c r="A152" s="62" t="s">
        <v>1593</v>
      </c>
      <c r="B152" s="285">
        <v>229380.61</v>
      </c>
      <c r="C152" s="285">
        <v>0</v>
      </c>
      <c r="D152" s="285">
        <v>66723.92</v>
      </c>
      <c r="E152" s="285"/>
      <c r="F152" s="62">
        <v>74868.52</v>
      </c>
      <c r="G152" s="62">
        <v>-181311.8</v>
      </c>
      <c r="H152" s="62"/>
      <c r="L152" s="286">
        <v>16850</v>
      </c>
      <c r="M152" s="286"/>
      <c r="N152" s="62"/>
      <c r="O152" s="62"/>
      <c r="P152" s="62">
        <v>-904389.01</v>
      </c>
      <c r="Q152" s="62">
        <v>1115345.6000000001</v>
      </c>
      <c r="R152" s="52"/>
      <c r="S152" s="52">
        <v>169292.64</v>
      </c>
      <c r="T152" s="52"/>
      <c r="U152" s="52"/>
      <c r="V152" s="52">
        <v>373760</v>
      </c>
      <c r="W152" s="52"/>
      <c r="X152" s="287">
        <v>405440</v>
      </c>
      <c r="Y152" s="287"/>
      <c r="Z152" s="287"/>
      <c r="AA152" s="287">
        <v>70224.039999999994</v>
      </c>
      <c r="AB152" s="287">
        <v>81211.94</v>
      </c>
      <c r="AC152" s="287"/>
      <c r="AD152" s="287"/>
      <c r="AE152" s="287"/>
      <c r="AF152" s="62"/>
      <c r="AG152" s="62"/>
    </row>
    <row r="153" spans="1:33" x14ac:dyDescent="0.2">
      <c r="A153" s="62" t="s">
        <v>1596</v>
      </c>
      <c r="B153" s="285">
        <v>319155.15999999997</v>
      </c>
      <c r="C153" s="285">
        <v>0</v>
      </c>
      <c r="D153" s="285">
        <v>103732.24</v>
      </c>
      <c r="E153" s="285"/>
      <c r="F153" s="62">
        <v>540904.82999999996</v>
      </c>
      <c r="G153" s="62">
        <v>65743.02</v>
      </c>
      <c r="H153" s="62"/>
      <c r="L153" s="286">
        <v>116000</v>
      </c>
      <c r="M153" s="286"/>
      <c r="N153" s="62"/>
      <c r="O153" s="62"/>
      <c r="P153" s="62">
        <v>-265669.53000000003</v>
      </c>
      <c r="Q153" s="62">
        <v>1161019.07</v>
      </c>
      <c r="R153" s="52"/>
      <c r="S153" s="52">
        <v>236721.91</v>
      </c>
      <c r="T153" s="52">
        <v>15400</v>
      </c>
      <c r="U153" s="52">
        <v>3.41</v>
      </c>
      <c r="V153" s="52">
        <v>412240</v>
      </c>
      <c r="W153" s="52">
        <v>115040</v>
      </c>
      <c r="X153" s="287">
        <v>554120</v>
      </c>
      <c r="Y153" s="287"/>
      <c r="Z153" s="287"/>
      <c r="AA153" s="287">
        <v>161341.34</v>
      </c>
      <c r="AB153" s="287">
        <v>36003.269999999997</v>
      </c>
      <c r="AC153" s="287"/>
      <c r="AD153" s="287"/>
      <c r="AE153" s="287"/>
      <c r="AF153" s="62"/>
      <c r="AG153" s="62"/>
    </row>
    <row r="154" spans="1:33" x14ac:dyDescent="0.2">
      <c r="A154" s="62" t="s">
        <v>1645</v>
      </c>
      <c r="B154" s="285">
        <v>169282.91</v>
      </c>
      <c r="C154" s="285">
        <v>0</v>
      </c>
      <c r="D154" s="285">
        <v>39832.800000000003</v>
      </c>
      <c r="E154" s="285"/>
      <c r="F154" s="62">
        <v>1176981.6499999999</v>
      </c>
      <c r="G154" s="62">
        <v>340074.1</v>
      </c>
      <c r="H154" s="62"/>
      <c r="L154" s="286">
        <v>51125</v>
      </c>
      <c r="M154" s="286"/>
      <c r="N154" s="62"/>
      <c r="O154" s="62"/>
      <c r="P154" s="62">
        <v>-318729.84999999998</v>
      </c>
      <c r="Q154" s="62">
        <v>1993235.29</v>
      </c>
      <c r="R154" s="52"/>
      <c r="S154" s="52">
        <v>246921.43</v>
      </c>
      <c r="T154" s="52"/>
      <c r="U154" s="52"/>
      <c r="V154" s="52">
        <v>362240</v>
      </c>
      <c r="W154" s="52"/>
      <c r="X154" s="287">
        <v>395760</v>
      </c>
      <c r="Y154" s="287"/>
      <c r="Z154" s="287"/>
      <c r="AA154" s="287">
        <v>121208.94</v>
      </c>
      <c r="AB154" s="287">
        <v>82691.47</v>
      </c>
      <c r="AC154" s="287"/>
      <c r="AD154" s="287"/>
      <c r="AE154" s="287"/>
      <c r="AF154" s="62"/>
      <c r="AG154" s="62"/>
    </row>
    <row r="163" spans="1:33" x14ac:dyDescent="0.2">
      <c r="A163" s="62"/>
      <c r="B163" s="285"/>
      <c r="C163" s="285"/>
      <c r="D163" s="285"/>
      <c r="E163" s="285"/>
      <c r="F163" s="62"/>
      <c r="G163" s="62"/>
      <c r="H163" s="62"/>
      <c r="M163" s="286"/>
      <c r="N163" s="62"/>
      <c r="O163" s="62"/>
      <c r="P163" s="62"/>
      <c r="Q163" s="62"/>
      <c r="R163" s="52"/>
      <c r="S163" s="52"/>
      <c r="T163" s="52"/>
      <c r="U163" s="52"/>
      <c r="V163" s="52"/>
      <c r="W163" s="52"/>
      <c r="X163" s="287"/>
      <c r="Y163" s="287"/>
      <c r="Z163" s="287"/>
      <c r="AA163" s="287"/>
      <c r="AB163" s="287"/>
      <c r="AC163" s="287"/>
      <c r="AD163" s="287"/>
      <c r="AE163" s="287"/>
      <c r="AF163" s="62"/>
      <c r="AG163" s="62"/>
    </row>
    <row r="166" spans="1:33" s="57" customFormat="1" x14ac:dyDescent="0.2">
      <c r="B166" s="272"/>
      <c r="C166" s="272"/>
      <c r="D166" s="272"/>
      <c r="E166" s="272"/>
      <c r="I166" s="62"/>
      <c r="J166" s="286"/>
      <c r="K166" s="286"/>
      <c r="L166" s="286"/>
      <c r="M166" s="290"/>
      <c r="R166" s="273"/>
      <c r="S166" s="273"/>
      <c r="T166" s="273"/>
      <c r="U166" s="273"/>
      <c r="V166" s="273"/>
      <c r="W166" s="273"/>
      <c r="X166" s="274"/>
      <c r="Y166" s="274"/>
      <c r="Z166" s="274"/>
      <c r="AA166" s="274"/>
      <c r="AB166" s="274"/>
      <c r="AC166" s="274"/>
      <c r="AD166" s="274"/>
      <c r="AE166" s="27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O166"/>
  <sheetViews>
    <sheetView topLeftCell="AF1" zoomScale="68" zoomScaleNormal="68" workbookViewId="0">
      <selection activeCell="AN15" sqref="AN15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5" bestFit="1" customWidth="1"/>
    <col min="4" max="4" width="26.625" style="74" customWidth="1"/>
    <col min="5" max="5" width="33.125" style="56"/>
    <col min="6" max="9" width="33.125" style="121"/>
    <col min="10" max="12" width="33.125" style="56"/>
    <col min="13" max="13" width="33.125" style="62"/>
    <col min="14" max="16" width="33.125" style="286"/>
    <col min="17" max="17" width="33.125" style="270"/>
    <col min="18" max="21" width="33.125" style="56"/>
    <col min="22" max="27" width="33.125" style="98"/>
    <col min="28" max="35" width="33.125" style="122"/>
    <col min="36" max="36" width="19" style="101" bestFit="1" customWidth="1"/>
    <col min="37" max="37" width="15.5" style="37" bestFit="1" customWidth="1"/>
    <col min="38" max="38" width="15.125" style="26" bestFit="1" customWidth="1"/>
    <col min="39" max="39" width="15.125" style="17" bestFit="1" customWidth="1"/>
    <col min="40" max="40" width="15.125" style="19" bestFit="1" customWidth="1"/>
    <col min="41" max="41" width="16.875" style="26" bestFit="1" customWidth="1"/>
  </cols>
  <sheetData>
    <row r="1" spans="1:41" x14ac:dyDescent="0.2">
      <c r="E1" s="62" t="s">
        <v>590</v>
      </c>
      <c r="F1" s="285" t="s">
        <v>1439</v>
      </c>
      <c r="G1" s="285" t="s">
        <v>1440</v>
      </c>
      <c r="H1" s="285" t="s">
        <v>1441</v>
      </c>
      <c r="I1" s="285" t="s">
        <v>1442</v>
      </c>
      <c r="J1" s="62" t="s">
        <v>1443</v>
      </c>
      <c r="K1" s="62" t="s">
        <v>1444</v>
      </c>
      <c r="L1" s="62" t="s">
        <v>1445</v>
      </c>
      <c r="M1" s="62" t="s">
        <v>1446</v>
      </c>
      <c r="N1" s="286" t="s">
        <v>1447</v>
      </c>
      <c r="O1" s="286" t="s">
        <v>1448</v>
      </c>
      <c r="P1" s="286" t="s">
        <v>1449</v>
      </c>
      <c r="Q1" s="286" t="s">
        <v>1450</v>
      </c>
      <c r="R1" s="62" t="s">
        <v>1451</v>
      </c>
      <c r="S1" s="62" t="s">
        <v>1452</v>
      </c>
      <c r="T1" s="62" t="s">
        <v>1453</v>
      </c>
      <c r="U1" s="62" t="s">
        <v>1454</v>
      </c>
      <c r="V1" s="52" t="s">
        <v>1455</v>
      </c>
      <c r="W1" s="52" t="s">
        <v>1456</v>
      </c>
      <c r="X1" s="52" t="s">
        <v>1457</v>
      </c>
      <c r="Y1" s="52" t="s">
        <v>1458</v>
      </c>
      <c r="Z1" s="52" t="s">
        <v>1459</v>
      </c>
      <c r="AA1" s="52" t="s">
        <v>1460</v>
      </c>
      <c r="AB1" s="287" t="s">
        <v>1461</v>
      </c>
      <c r="AC1" s="287" t="s">
        <v>1462</v>
      </c>
      <c r="AD1" s="287" t="s">
        <v>1463</v>
      </c>
      <c r="AE1" s="287" t="s">
        <v>1464</v>
      </c>
      <c r="AF1" s="287" t="s">
        <v>1465</v>
      </c>
      <c r="AG1" s="287" t="s">
        <v>1466</v>
      </c>
      <c r="AH1" s="287" t="s">
        <v>1467</v>
      </c>
      <c r="AI1" s="287" t="s">
        <v>1468</v>
      </c>
      <c r="AJ1" s="101" t="s">
        <v>6</v>
      </c>
      <c r="AK1" s="37" t="s">
        <v>7</v>
      </c>
      <c r="AL1" s="26" t="s">
        <v>8</v>
      </c>
      <c r="AM1" s="17" t="s">
        <v>9</v>
      </c>
      <c r="AN1" s="19" t="s">
        <v>10</v>
      </c>
      <c r="AO1" s="26" t="s">
        <v>11</v>
      </c>
    </row>
    <row r="2" spans="1:41" x14ac:dyDescent="0.2">
      <c r="E2" s="62" t="s">
        <v>591</v>
      </c>
      <c r="F2" s="285" t="s">
        <v>1469</v>
      </c>
      <c r="G2" s="285" t="s">
        <v>1470</v>
      </c>
      <c r="H2" s="285" t="s">
        <v>1471</v>
      </c>
      <c r="I2" s="285" t="s">
        <v>1472</v>
      </c>
      <c r="J2" s="62" t="s">
        <v>1473</v>
      </c>
      <c r="K2" s="62" t="s">
        <v>1474</v>
      </c>
      <c r="L2" s="62" t="s">
        <v>1475</v>
      </c>
      <c r="M2" s="62" t="s">
        <v>1476</v>
      </c>
      <c r="N2" s="286" t="s">
        <v>1477</v>
      </c>
      <c r="O2" s="286" t="s">
        <v>1478</v>
      </c>
      <c r="P2" s="286" t="s">
        <v>1479</v>
      </c>
      <c r="Q2" s="286" t="s">
        <v>1480</v>
      </c>
      <c r="R2" s="62" t="s">
        <v>1481</v>
      </c>
      <c r="S2" s="62" t="s">
        <v>1482</v>
      </c>
      <c r="T2" s="62" t="s">
        <v>1483</v>
      </c>
      <c r="U2" s="62" t="s">
        <v>1484</v>
      </c>
      <c r="V2" s="52" t="s">
        <v>1485</v>
      </c>
      <c r="W2" s="52" t="s">
        <v>1486</v>
      </c>
      <c r="X2" s="52" t="s">
        <v>1487</v>
      </c>
      <c r="Y2" s="52" t="s">
        <v>1488</v>
      </c>
      <c r="Z2" s="52" t="s">
        <v>1489</v>
      </c>
      <c r="AA2" s="52" t="s">
        <v>1490</v>
      </c>
      <c r="AB2" s="287" t="s">
        <v>1491</v>
      </c>
      <c r="AC2" s="287" t="s">
        <v>1492</v>
      </c>
      <c r="AD2" s="287" t="s">
        <v>1493</v>
      </c>
      <c r="AE2" s="287" t="s">
        <v>1494</v>
      </c>
      <c r="AF2" s="287" t="s">
        <v>1495</v>
      </c>
      <c r="AG2" s="287" t="s">
        <v>1496</v>
      </c>
      <c r="AH2" s="287" t="s">
        <v>1497</v>
      </c>
      <c r="AI2" s="287" t="s">
        <v>1498</v>
      </c>
    </row>
    <row r="3" spans="1:41" x14ac:dyDescent="0.2">
      <c r="E3" s="62" t="s">
        <v>592</v>
      </c>
      <c r="F3" s="285">
        <v>55326985.390000001</v>
      </c>
      <c r="G3" s="285">
        <v>976269.03</v>
      </c>
      <c r="H3" s="285">
        <v>18685208.02</v>
      </c>
      <c r="I3" s="285">
        <v>13288</v>
      </c>
      <c r="J3" s="62">
        <v>111335417.17</v>
      </c>
      <c r="K3" s="62">
        <v>33354083.620000001</v>
      </c>
      <c r="L3" s="62">
        <v>1915.42</v>
      </c>
      <c r="M3" s="62">
        <v>194900</v>
      </c>
      <c r="N3" s="286">
        <v>580700</v>
      </c>
      <c r="O3" s="286">
        <v>3888641.32</v>
      </c>
      <c r="P3" s="286">
        <v>2628666.4900000002</v>
      </c>
      <c r="Q3" s="286">
        <v>1239251.1000000001</v>
      </c>
      <c r="R3" s="62">
        <v>347586</v>
      </c>
      <c r="S3" s="62">
        <v>-2904863.25</v>
      </c>
      <c r="T3" s="62">
        <v>-8753125.5399999991</v>
      </c>
      <c r="U3" s="62">
        <v>280655676.07999998</v>
      </c>
      <c r="V3" s="52">
        <v>196.12</v>
      </c>
      <c r="W3" s="52">
        <v>50446294.990000002</v>
      </c>
      <c r="X3" s="52">
        <v>1502669.07</v>
      </c>
      <c r="Y3" s="52">
        <v>39423.040000000001</v>
      </c>
      <c r="Z3" s="52">
        <v>56521985.020000003</v>
      </c>
      <c r="AA3" s="52">
        <v>5725143.2000000002</v>
      </c>
      <c r="AB3" s="287">
        <v>70527386.930000007</v>
      </c>
      <c r="AC3" s="287">
        <v>56802</v>
      </c>
      <c r="AD3" s="287">
        <v>157190</v>
      </c>
      <c r="AE3" s="287">
        <v>26132742.359999999</v>
      </c>
      <c r="AF3" s="287">
        <v>9494214.1600000001</v>
      </c>
      <c r="AG3" s="287">
        <v>20000</v>
      </c>
      <c r="AH3" s="287">
        <v>423.45</v>
      </c>
      <c r="AI3" s="287">
        <v>89434.37</v>
      </c>
      <c r="AJ3" s="101">
        <f t="shared" ref="AJ3:AO3" si="0">SUM(AJ4:AJ154)</f>
        <v>75001750.439999953</v>
      </c>
      <c r="AK3" s="37">
        <f t="shared" si="0"/>
        <v>8337258.9100000011</v>
      </c>
      <c r="AL3" s="26">
        <f t="shared" si="0"/>
        <v>66664491.529999986</v>
      </c>
      <c r="AM3" s="17">
        <f t="shared" si="0"/>
        <v>114235711.43999997</v>
      </c>
      <c r="AN3" s="19">
        <f t="shared" si="0"/>
        <v>106478193.26999995</v>
      </c>
      <c r="AO3" s="32">
        <f t="shared" si="0"/>
        <v>7757518.1699999981</v>
      </c>
    </row>
    <row r="4" spans="1:41" x14ac:dyDescent="0.2">
      <c r="A4" t="s">
        <v>538</v>
      </c>
      <c r="B4" t="s">
        <v>540</v>
      </c>
      <c r="C4" s="95">
        <v>3670</v>
      </c>
      <c r="D4" s="74" t="s">
        <v>1269</v>
      </c>
      <c r="E4" s="62" t="s">
        <v>1499</v>
      </c>
      <c r="F4" s="285">
        <v>333159.59000000003</v>
      </c>
      <c r="G4" s="285">
        <v>20106.849999999999</v>
      </c>
      <c r="H4" s="285">
        <v>234228.86</v>
      </c>
      <c r="I4" s="285"/>
      <c r="J4" s="62">
        <v>367992.08</v>
      </c>
      <c r="K4" s="62">
        <v>263696.59999999998</v>
      </c>
      <c r="L4" s="62"/>
      <c r="O4" s="286">
        <v>7650</v>
      </c>
      <c r="Q4" s="286"/>
      <c r="R4" s="62"/>
      <c r="S4" s="62"/>
      <c r="T4" s="62"/>
      <c r="U4" s="62">
        <v>2193223.69</v>
      </c>
      <c r="V4" s="52"/>
      <c r="W4" s="52">
        <v>358264.18</v>
      </c>
      <c r="X4" s="52"/>
      <c r="Y4" s="52">
        <v>25021.49</v>
      </c>
      <c r="Z4" s="52">
        <v>227580</v>
      </c>
      <c r="AA4" s="52"/>
      <c r="AB4" s="287">
        <v>270149</v>
      </c>
      <c r="AC4" s="287"/>
      <c r="AD4" s="287"/>
      <c r="AE4" s="287">
        <v>80062.759999999995</v>
      </c>
      <c r="AF4" s="287">
        <v>20</v>
      </c>
      <c r="AG4" s="287"/>
      <c r="AH4" s="287"/>
      <c r="AI4" s="287"/>
      <c r="AJ4" s="101">
        <f t="shared" ref="AJ4:AJ35" si="1">SUM(F4:I4)</f>
        <v>587495.30000000005</v>
      </c>
      <c r="AK4" s="37">
        <f>SUM(N4:Q4)</f>
        <v>7650</v>
      </c>
      <c r="AL4" s="26">
        <f>AJ4-AK4</f>
        <v>579845.30000000005</v>
      </c>
      <c r="AM4" s="17">
        <f>SUM(V4:AA4)</f>
        <v>610865.66999999993</v>
      </c>
      <c r="AN4" s="19">
        <f>SUM(AB4:AI4)</f>
        <v>350231.76</v>
      </c>
      <c r="AO4" s="32">
        <f>AM4-AN4</f>
        <v>260633.90999999992</v>
      </c>
    </row>
    <row r="5" spans="1:41" x14ac:dyDescent="0.2">
      <c r="A5" t="s">
        <v>538</v>
      </c>
      <c r="B5" t="s">
        <v>540</v>
      </c>
      <c r="C5" s="95">
        <v>5165</v>
      </c>
      <c r="D5" s="74" t="s">
        <v>1270</v>
      </c>
      <c r="E5" s="62" t="s">
        <v>1500</v>
      </c>
      <c r="F5" s="285">
        <v>740116.79</v>
      </c>
      <c r="G5" s="285">
        <v>0</v>
      </c>
      <c r="H5" s="285">
        <v>68033.33</v>
      </c>
      <c r="I5" s="285"/>
      <c r="J5" s="62">
        <v>881086.53</v>
      </c>
      <c r="K5" s="62">
        <v>546456.16</v>
      </c>
      <c r="L5" s="62"/>
      <c r="O5" s="286">
        <v>8723</v>
      </c>
      <c r="Q5" s="286"/>
      <c r="R5" s="62">
        <v>72000</v>
      </c>
      <c r="S5" s="62"/>
      <c r="T5" s="62"/>
      <c r="U5" s="62">
        <v>1265427.9099999999</v>
      </c>
      <c r="V5" s="52"/>
      <c r="W5" s="52">
        <v>655101.41</v>
      </c>
      <c r="X5" s="52"/>
      <c r="Y5" s="52"/>
      <c r="Z5" s="52">
        <v>564400</v>
      </c>
      <c r="AA5" s="52"/>
      <c r="AB5" s="287">
        <v>675737</v>
      </c>
      <c r="AC5" s="287"/>
      <c r="AD5" s="287"/>
      <c r="AE5" s="287">
        <v>200626.54</v>
      </c>
      <c r="AF5" s="287">
        <v>848.33</v>
      </c>
      <c r="AG5" s="287"/>
      <c r="AH5" s="287"/>
      <c r="AI5" s="287"/>
      <c r="AJ5" s="101">
        <f t="shared" si="1"/>
        <v>808150.12</v>
      </c>
      <c r="AK5" s="37">
        <f t="shared" ref="AK5:AK68" si="2">SUM(N5:Q5)</f>
        <v>8723</v>
      </c>
      <c r="AL5" s="26">
        <f t="shared" ref="AL5:AL68" si="3">AJ5-AK5</f>
        <v>799427.12</v>
      </c>
      <c r="AM5" s="17">
        <f t="shared" ref="AM5:AM68" si="4">SUM(V5:AA5)</f>
        <v>1219501.4100000001</v>
      </c>
      <c r="AN5" s="19">
        <f t="shared" ref="AN5:AN68" si="5">SUM(AB5:AI5)</f>
        <v>877211.87</v>
      </c>
      <c r="AO5" s="32">
        <f t="shared" ref="AO5:AO68" si="6">AM5-AN5</f>
        <v>342289.54000000015</v>
      </c>
    </row>
    <row r="6" spans="1:41" x14ac:dyDescent="0.2">
      <c r="A6" t="s">
        <v>538</v>
      </c>
      <c r="B6" t="s">
        <v>540</v>
      </c>
      <c r="C6" s="95">
        <v>4663</v>
      </c>
      <c r="D6" s="74" t="s">
        <v>1271</v>
      </c>
      <c r="E6" s="62" t="s">
        <v>1501</v>
      </c>
      <c r="F6" s="285">
        <v>448094.71999999997</v>
      </c>
      <c r="G6" s="285">
        <v>0</v>
      </c>
      <c r="H6" s="285">
        <v>75982.77</v>
      </c>
      <c r="I6" s="285"/>
      <c r="J6" s="62">
        <v>934542.49</v>
      </c>
      <c r="K6" s="62">
        <v>389561.84</v>
      </c>
      <c r="L6" s="62"/>
      <c r="O6" s="286">
        <v>12600</v>
      </c>
      <c r="Q6" s="286">
        <v>5.91</v>
      </c>
      <c r="R6" s="62">
        <v>110000</v>
      </c>
      <c r="S6" s="62"/>
      <c r="T6" s="62"/>
      <c r="U6" s="62">
        <v>3482828.65</v>
      </c>
      <c r="V6" s="52"/>
      <c r="W6" s="52">
        <v>298800.15000000002</v>
      </c>
      <c r="X6" s="52"/>
      <c r="Y6" s="52"/>
      <c r="Z6" s="52">
        <v>516800</v>
      </c>
      <c r="AA6" s="52">
        <v>174785</v>
      </c>
      <c r="AB6" s="287">
        <v>615649</v>
      </c>
      <c r="AC6" s="287"/>
      <c r="AD6" s="287"/>
      <c r="AE6" s="287">
        <v>330840.49</v>
      </c>
      <c r="AF6" s="287">
        <v>20</v>
      </c>
      <c r="AG6" s="287"/>
      <c r="AH6" s="287"/>
      <c r="AI6" s="287"/>
      <c r="AJ6" s="101">
        <f t="shared" si="1"/>
        <v>524077.49</v>
      </c>
      <c r="AK6" s="37">
        <f t="shared" si="2"/>
        <v>12605.91</v>
      </c>
      <c r="AL6" s="26">
        <f t="shared" si="3"/>
        <v>511471.58</v>
      </c>
      <c r="AM6" s="17">
        <f t="shared" si="4"/>
        <v>990385.15</v>
      </c>
      <c r="AN6" s="19">
        <f t="shared" si="5"/>
        <v>946509.49</v>
      </c>
      <c r="AO6" s="32">
        <f t="shared" si="6"/>
        <v>43875.660000000033</v>
      </c>
    </row>
    <row r="7" spans="1:41" x14ac:dyDescent="0.2">
      <c r="A7" t="s">
        <v>538</v>
      </c>
      <c r="B7" t="s">
        <v>540</v>
      </c>
      <c r="C7" s="95">
        <v>4364</v>
      </c>
      <c r="D7" s="74" t="s">
        <v>1272</v>
      </c>
      <c r="E7" s="62" t="s">
        <v>1502</v>
      </c>
      <c r="F7" s="285">
        <v>305224.81</v>
      </c>
      <c r="G7" s="285">
        <v>0</v>
      </c>
      <c r="H7" s="285">
        <v>129092</v>
      </c>
      <c r="I7" s="285"/>
      <c r="J7" s="62">
        <v>550411.86</v>
      </c>
      <c r="K7" s="62">
        <v>431665.52</v>
      </c>
      <c r="L7" s="62"/>
      <c r="O7" s="286">
        <v>133076.63</v>
      </c>
      <c r="Q7" s="286"/>
      <c r="R7" s="62"/>
      <c r="S7" s="62"/>
      <c r="T7" s="62"/>
      <c r="U7" s="62">
        <v>3940312</v>
      </c>
      <c r="V7" s="52"/>
      <c r="W7" s="52">
        <v>589777.85</v>
      </c>
      <c r="X7" s="52"/>
      <c r="Y7" s="52"/>
      <c r="Z7" s="52">
        <v>343480</v>
      </c>
      <c r="AA7" s="52"/>
      <c r="AB7" s="287">
        <v>452440</v>
      </c>
      <c r="AC7" s="287"/>
      <c r="AD7" s="287"/>
      <c r="AE7" s="287">
        <v>202017.79</v>
      </c>
      <c r="AF7" s="287">
        <v>98991.95</v>
      </c>
      <c r="AG7" s="287"/>
      <c r="AH7" s="287"/>
      <c r="AI7" s="287"/>
      <c r="AJ7" s="101">
        <f t="shared" si="1"/>
        <v>434316.81</v>
      </c>
      <c r="AK7" s="37">
        <f t="shared" si="2"/>
        <v>133076.63</v>
      </c>
      <c r="AL7" s="26">
        <f t="shared" si="3"/>
        <v>301240.18</v>
      </c>
      <c r="AM7" s="17">
        <f t="shared" si="4"/>
        <v>933257.85</v>
      </c>
      <c r="AN7" s="19">
        <f t="shared" si="5"/>
        <v>753449.74</v>
      </c>
      <c r="AO7" s="32">
        <f t="shared" si="6"/>
        <v>179808.11</v>
      </c>
    </row>
    <row r="8" spans="1:41" x14ac:dyDescent="0.2">
      <c r="A8" t="s">
        <v>538</v>
      </c>
      <c r="B8" t="s">
        <v>540</v>
      </c>
      <c r="C8" s="95">
        <v>4222</v>
      </c>
      <c r="D8" s="74" t="s">
        <v>1273</v>
      </c>
      <c r="E8" s="62" t="s">
        <v>1503</v>
      </c>
      <c r="F8" s="285">
        <v>622279.43000000005</v>
      </c>
      <c r="G8" s="285">
        <v>0</v>
      </c>
      <c r="H8" s="285">
        <v>76952.86</v>
      </c>
      <c r="I8" s="285"/>
      <c r="J8" s="62">
        <v>377591.86</v>
      </c>
      <c r="K8" s="62">
        <v>220044.33</v>
      </c>
      <c r="L8" s="62"/>
      <c r="M8" s="62">
        <v>194900</v>
      </c>
      <c r="O8" s="286">
        <v>28050</v>
      </c>
      <c r="Q8" s="286"/>
      <c r="R8" s="62"/>
      <c r="S8" s="62"/>
      <c r="T8" s="62"/>
      <c r="U8" s="62">
        <v>2735240.51</v>
      </c>
      <c r="V8" s="52"/>
      <c r="W8" s="52">
        <v>333405.93</v>
      </c>
      <c r="X8" s="52"/>
      <c r="Y8" s="52"/>
      <c r="Z8" s="52">
        <v>444530</v>
      </c>
      <c r="AA8" s="52"/>
      <c r="AB8" s="287">
        <v>486930</v>
      </c>
      <c r="AC8" s="287"/>
      <c r="AD8" s="287"/>
      <c r="AE8" s="287">
        <v>149876.72</v>
      </c>
      <c r="AF8" s="287">
        <v>35716.949999999997</v>
      </c>
      <c r="AG8" s="287"/>
      <c r="AH8" s="287"/>
      <c r="AI8" s="287"/>
      <c r="AJ8" s="101">
        <f t="shared" si="1"/>
        <v>699232.29</v>
      </c>
      <c r="AK8" s="37">
        <f t="shared" si="2"/>
        <v>28050</v>
      </c>
      <c r="AL8" s="26">
        <f t="shared" si="3"/>
        <v>671182.29</v>
      </c>
      <c r="AM8" s="17">
        <f t="shared" si="4"/>
        <v>777935.92999999993</v>
      </c>
      <c r="AN8" s="19">
        <f t="shared" si="5"/>
        <v>672523.66999999993</v>
      </c>
      <c r="AO8" s="32">
        <f t="shared" si="6"/>
        <v>105412.26000000001</v>
      </c>
    </row>
    <row r="9" spans="1:41" x14ac:dyDescent="0.2">
      <c r="A9" t="s">
        <v>538</v>
      </c>
      <c r="B9" t="s">
        <v>540</v>
      </c>
      <c r="C9" s="95">
        <v>3681</v>
      </c>
      <c r="D9" s="74" t="s">
        <v>1274</v>
      </c>
      <c r="E9" s="62" t="s">
        <v>1504</v>
      </c>
      <c r="F9" s="285">
        <v>188192.61</v>
      </c>
      <c r="G9" s="285">
        <v>0</v>
      </c>
      <c r="H9" s="285">
        <v>60198.239999999998</v>
      </c>
      <c r="I9" s="285"/>
      <c r="J9" s="62">
        <v>757015.11</v>
      </c>
      <c r="K9" s="62">
        <v>1123357.94</v>
      </c>
      <c r="L9" s="62"/>
      <c r="O9" s="286">
        <v>32741</v>
      </c>
      <c r="Q9" s="286"/>
      <c r="R9" s="62"/>
      <c r="S9" s="62"/>
      <c r="T9" s="62">
        <v>180423.8</v>
      </c>
      <c r="U9" s="62">
        <v>2266802.89</v>
      </c>
      <c r="V9" s="52"/>
      <c r="W9" s="52">
        <v>264995.87</v>
      </c>
      <c r="X9" s="52"/>
      <c r="Y9" s="52"/>
      <c r="Z9" s="52">
        <v>288420</v>
      </c>
      <c r="AA9" s="52"/>
      <c r="AB9" s="287">
        <v>332025</v>
      </c>
      <c r="AC9" s="287"/>
      <c r="AD9" s="287"/>
      <c r="AE9" s="287">
        <v>173516.26</v>
      </c>
      <c r="AF9" s="287">
        <v>20</v>
      </c>
      <c r="AG9" s="287"/>
      <c r="AH9" s="287"/>
      <c r="AI9" s="287"/>
      <c r="AJ9" s="101">
        <f t="shared" si="1"/>
        <v>248390.84999999998</v>
      </c>
      <c r="AK9" s="37">
        <f t="shared" si="2"/>
        <v>32741</v>
      </c>
      <c r="AL9" s="26">
        <f t="shared" si="3"/>
        <v>215649.84999999998</v>
      </c>
      <c r="AM9" s="17">
        <f t="shared" si="4"/>
        <v>553415.87</v>
      </c>
      <c r="AN9" s="19">
        <f t="shared" si="5"/>
        <v>505561.26</v>
      </c>
      <c r="AO9" s="32">
        <f t="shared" si="6"/>
        <v>47854.609999999986</v>
      </c>
    </row>
    <row r="10" spans="1:41" x14ac:dyDescent="0.2">
      <c r="A10" t="s">
        <v>538</v>
      </c>
      <c r="B10" t="s">
        <v>540</v>
      </c>
      <c r="C10" s="95">
        <v>2627</v>
      </c>
      <c r="D10" s="74" t="s">
        <v>1275</v>
      </c>
      <c r="E10" s="62" t="s">
        <v>1505</v>
      </c>
      <c r="F10" s="285">
        <v>351667.92</v>
      </c>
      <c r="G10" s="285">
        <v>0</v>
      </c>
      <c r="H10" s="285">
        <v>429735.64</v>
      </c>
      <c r="I10" s="285"/>
      <c r="J10" s="62">
        <v>945677.21</v>
      </c>
      <c r="K10" s="62">
        <v>702451.98</v>
      </c>
      <c r="L10" s="62"/>
      <c r="O10" s="286">
        <v>23907</v>
      </c>
      <c r="Q10" s="286">
        <v>0</v>
      </c>
      <c r="R10" s="62">
        <v>18000</v>
      </c>
      <c r="S10" s="62"/>
      <c r="T10" s="62"/>
      <c r="U10" s="62">
        <v>2678016.84</v>
      </c>
      <c r="V10" s="52"/>
      <c r="W10" s="52">
        <v>745109.42</v>
      </c>
      <c r="X10" s="52">
        <v>260</v>
      </c>
      <c r="Y10" s="52"/>
      <c r="Z10" s="52">
        <v>113600</v>
      </c>
      <c r="AA10" s="52"/>
      <c r="AB10" s="287">
        <v>155836</v>
      </c>
      <c r="AC10" s="287"/>
      <c r="AD10" s="287"/>
      <c r="AE10" s="287">
        <v>493890.26</v>
      </c>
      <c r="AF10" s="287">
        <v>64897.71</v>
      </c>
      <c r="AG10" s="287"/>
      <c r="AH10" s="287"/>
      <c r="AI10" s="287"/>
      <c r="AJ10" s="101">
        <f t="shared" si="1"/>
        <v>781403.56</v>
      </c>
      <c r="AK10" s="37">
        <f t="shared" si="2"/>
        <v>23907</v>
      </c>
      <c r="AL10" s="26">
        <f t="shared" si="3"/>
        <v>757496.56</v>
      </c>
      <c r="AM10" s="17">
        <f t="shared" si="4"/>
        <v>858969.42</v>
      </c>
      <c r="AN10" s="19">
        <f t="shared" si="5"/>
        <v>714623.97</v>
      </c>
      <c r="AO10" s="32">
        <f t="shared" si="6"/>
        <v>144345.45000000007</v>
      </c>
    </row>
    <row r="11" spans="1:41" x14ac:dyDescent="0.2">
      <c r="A11" t="s">
        <v>538</v>
      </c>
      <c r="B11" t="s">
        <v>540</v>
      </c>
      <c r="C11" s="95">
        <v>2345</v>
      </c>
      <c r="D11" s="74" t="s">
        <v>1276</v>
      </c>
      <c r="E11" s="62" t="s">
        <v>1506</v>
      </c>
      <c r="F11" s="285">
        <v>494991.93</v>
      </c>
      <c r="G11" s="285">
        <v>61105.26</v>
      </c>
      <c r="H11" s="285">
        <v>111547.75</v>
      </c>
      <c r="I11" s="285"/>
      <c r="J11" s="62">
        <v>1979178.64</v>
      </c>
      <c r="K11" s="62">
        <v>25563.57</v>
      </c>
      <c r="L11" s="62"/>
      <c r="O11" s="286">
        <v>40280</v>
      </c>
      <c r="Q11" s="286">
        <v>143154.73000000001</v>
      </c>
      <c r="R11" s="62"/>
      <c r="S11" s="62"/>
      <c r="T11" s="62"/>
      <c r="U11" s="62">
        <v>585220.22</v>
      </c>
      <c r="V11" s="52"/>
      <c r="W11" s="52">
        <v>571014.76</v>
      </c>
      <c r="X11" s="52"/>
      <c r="Y11" s="52">
        <v>3.33</v>
      </c>
      <c r="Z11" s="52">
        <v>294440</v>
      </c>
      <c r="AA11" s="52"/>
      <c r="AB11" s="287">
        <v>433180</v>
      </c>
      <c r="AC11" s="287"/>
      <c r="AD11" s="287"/>
      <c r="AE11" s="287">
        <v>183483.33</v>
      </c>
      <c r="AF11" s="287">
        <v>327848.49</v>
      </c>
      <c r="AG11" s="287"/>
      <c r="AH11" s="287"/>
      <c r="AI11" s="287"/>
      <c r="AJ11" s="101">
        <f t="shared" si="1"/>
        <v>667644.93999999994</v>
      </c>
      <c r="AK11" s="37">
        <f t="shared" si="2"/>
        <v>183434.73</v>
      </c>
      <c r="AL11" s="26">
        <f t="shared" si="3"/>
        <v>484210.20999999996</v>
      </c>
      <c r="AM11" s="17">
        <f t="shared" si="4"/>
        <v>865458.09</v>
      </c>
      <c r="AN11" s="19">
        <f t="shared" si="5"/>
        <v>944511.82</v>
      </c>
      <c r="AO11" s="32">
        <f t="shared" si="6"/>
        <v>-79053.729999999981</v>
      </c>
    </row>
    <row r="12" spans="1:41" x14ac:dyDescent="0.2">
      <c r="A12" t="s">
        <v>538</v>
      </c>
      <c r="B12" t="s">
        <v>540</v>
      </c>
      <c r="C12" s="95">
        <v>2209</v>
      </c>
      <c r="D12" s="74" t="s">
        <v>1277</v>
      </c>
      <c r="E12" s="62" t="s">
        <v>1507</v>
      </c>
      <c r="F12" s="285">
        <v>526257.27</v>
      </c>
      <c r="G12" s="285">
        <v>50000</v>
      </c>
      <c r="H12" s="285">
        <v>292232.98</v>
      </c>
      <c r="I12" s="285"/>
      <c r="J12" s="62">
        <v>503542.34</v>
      </c>
      <c r="K12" s="62">
        <v>993986.26</v>
      </c>
      <c r="L12" s="62"/>
      <c r="N12" s="286">
        <v>50000</v>
      </c>
      <c r="O12" s="286">
        <v>34020</v>
      </c>
      <c r="Q12" s="286"/>
      <c r="R12" s="62">
        <v>55000</v>
      </c>
      <c r="S12" s="62"/>
      <c r="T12" s="62"/>
      <c r="U12" s="62">
        <v>1804328.64</v>
      </c>
      <c r="V12" s="52"/>
      <c r="W12" s="52">
        <v>262221.96999999997</v>
      </c>
      <c r="X12" s="52"/>
      <c r="Y12" s="52"/>
      <c r="Z12" s="52">
        <v>486720</v>
      </c>
      <c r="AA12" s="52"/>
      <c r="AB12" s="287">
        <v>516720</v>
      </c>
      <c r="AC12" s="287"/>
      <c r="AD12" s="287"/>
      <c r="AE12" s="287">
        <v>113733.77</v>
      </c>
      <c r="AF12" s="287">
        <v>73814.58</v>
      </c>
      <c r="AG12" s="287"/>
      <c r="AH12" s="287"/>
      <c r="AI12" s="287">
        <v>370</v>
      </c>
      <c r="AJ12" s="101">
        <f t="shared" si="1"/>
        <v>868490.25</v>
      </c>
      <c r="AK12" s="37">
        <f t="shared" si="2"/>
        <v>84020</v>
      </c>
      <c r="AL12" s="26">
        <f t="shared" si="3"/>
        <v>784470.25</v>
      </c>
      <c r="AM12" s="17">
        <f t="shared" si="4"/>
        <v>748941.97</v>
      </c>
      <c r="AN12" s="19">
        <f t="shared" si="5"/>
        <v>704638.35</v>
      </c>
      <c r="AO12" s="32">
        <f t="shared" si="6"/>
        <v>44303.619999999995</v>
      </c>
    </row>
    <row r="13" spans="1:41" x14ac:dyDescent="0.2">
      <c r="A13" t="s">
        <v>538</v>
      </c>
      <c r="B13" t="s">
        <v>540</v>
      </c>
      <c r="C13" s="95">
        <v>2329</v>
      </c>
      <c r="D13" s="74" t="s">
        <v>1278</v>
      </c>
      <c r="E13" s="62" t="s">
        <v>1508</v>
      </c>
      <c r="F13" s="285">
        <v>325720.02</v>
      </c>
      <c r="G13" s="285">
        <v>12974.59</v>
      </c>
      <c r="H13" s="285">
        <v>228385.14</v>
      </c>
      <c r="I13" s="285"/>
      <c r="J13" s="62">
        <v>191079.97</v>
      </c>
      <c r="K13" s="62">
        <v>302330.77</v>
      </c>
      <c r="L13" s="62"/>
      <c r="O13" s="286">
        <v>10220</v>
      </c>
      <c r="Q13" s="286"/>
      <c r="R13" s="62">
        <v>35000</v>
      </c>
      <c r="S13" s="62"/>
      <c r="T13" s="62"/>
      <c r="U13" s="62">
        <v>667029.63</v>
      </c>
      <c r="V13" s="52"/>
      <c r="W13" s="52">
        <v>585366.21</v>
      </c>
      <c r="X13" s="52"/>
      <c r="Y13" s="52"/>
      <c r="Z13" s="52">
        <v>408770</v>
      </c>
      <c r="AA13" s="52"/>
      <c r="AB13" s="287">
        <v>440893</v>
      </c>
      <c r="AC13" s="287"/>
      <c r="AD13" s="287"/>
      <c r="AE13" s="287">
        <v>184849.34</v>
      </c>
      <c r="AF13" s="287">
        <v>16361.32</v>
      </c>
      <c r="AG13" s="287"/>
      <c r="AH13" s="287"/>
      <c r="AI13" s="287"/>
      <c r="AJ13" s="101">
        <f t="shared" si="1"/>
        <v>567079.75</v>
      </c>
      <c r="AK13" s="37">
        <f t="shared" si="2"/>
        <v>10220</v>
      </c>
      <c r="AL13" s="26">
        <f t="shared" si="3"/>
        <v>556859.75</v>
      </c>
      <c r="AM13" s="17">
        <f t="shared" si="4"/>
        <v>994136.21</v>
      </c>
      <c r="AN13" s="19">
        <f t="shared" si="5"/>
        <v>642103.65999999992</v>
      </c>
      <c r="AO13" s="32">
        <f t="shared" si="6"/>
        <v>352032.55000000005</v>
      </c>
    </row>
    <row r="14" spans="1:41" x14ac:dyDescent="0.2">
      <c r="A14" t="s">
        <v>538</v>
      </c>
      <c r="B14" t="s">
        <v>540</v>
      </c>
      <c r="C14" s="95">
        <v>2781</v>
      </c>
      <c r="D14" s="74" t="s">
        <v>1279</v>
      </c>
      <c r="E14" s="62" t="s">
        <v>1509</v>
      </c>
      <c r="F14" s="285">
        <v>239178.69</v>
      </c>
      <c r="G14" s="285">
        <v>0</v>
      </c>
      <c r="H14" s="285">
        <v>364445.99</v>
      </c>
      <c r="I14" s="285"/>
      <c r="J14" s="62">
        <v>3</v>
      </c>
      <c r="K14" s="62">
        <v>322482.5</v>
      </c>
      <c r="L14" s="62"/>
      <c r="N14" s="286">
        <v>0</v>
      </c>
      <c r="O14" s="286">
        <v>21300</v>
      </c>
      <c r="Q14" s="286"/>
      <c r="R14" s="62">
        <v>15000</v>
      </c>
      <c r="S14" s="62"/>
      <c r="T14" s="62"/>
      <c r="U14" s="62">
        <v>818351.54</v>
      </c>
      <c r="V14" s="52"/>
      <c r="W14" s="52">
        <v>524744.94999999995</v>
      </c>
      <c r="X14" s="52"/>
      <c r="Y14" s="52"/>
      <c r="Z14" s="52">
        <v>234520</v>
      </c>
      <c r="AA14" s="52"/>
      <c r="AB14" s="287">
        <v>348036</v>
      </c>
      <c r="AC14" s="287"/>
      <c r="AD14" s="287"/>
      <c r="AE14" s="287">
        <v>218987.61</v>
      </c>
      <c r="AF14" s="287">
        <v>20814</v>
      </c>
      <c r="AG14" s="287"/>
      <c r="AH14" s="287"/>
      <c r="AI14" s="287"/>
      <c r="AJ14" s="101">
        <f t="shared" si="1"/>
        <v>603624.67999999993</v>
      </c>
      <c r="AK14" s="37">
        <f t="shared" si="2"/>
        <v>21300</v>
      </c>
      <c r="AL14" s="26">
        <f t="shared" si="3"/>
        <v>582324.67999999993</v>
      </c>
      <c r="AM14" s="17">
        <f t="shared" si="4"/>
        <v>759264.95</v>
      </c>
      <c r="AN14" s="19">
        <f t="shared" si="5"/>
        <v>587837.61</v>
      </c>
      <c r="AO14" s="32">
        <f t="shared" si="6"/>
        <v>171427.33999999997</v>
      </c>
    </row>
    <row r="15" spans="1:41" x14ac:dyDescent="0.2">
      <c r="A15" t="s">
        <v>538</v>
      </c>
      <c r="B15" t="s">
        <v>540</v>
      </c>
      <c r="C15" s="95">
        <v>3427</v>
      </c>
      <c r="D15" s="74" t="s">
        <v>1280</v>
      </c>
      <c r="E15" s="62" t="s">
        <v>1510</v>
      </c>
      <c r="F15" s="285">
        <v>227960.68</v>
      </c>
      <c r="G15" s="285"/>
      <c r="H15" s="285">
        <v>112058.83</v>
      </c>
      <c r="I15" s="285"/>
      <c r="J15" s="62">
        <v>1208190.17</v>
      </c>
      <c r="K15" s="62">
        <v>77068.37</v>
      </c>
      <c r="L15" s="62"/>
      <c r="O15" s="286">
        <v>25400</v>
      </c>
      <c r="Q15" s="286">
        <v>170.99</v>
      </c>
      <c r="R15" s="62"/>
      <c r="S15" s="62"/>
      <c r="T15" s="62"/>
      <c r="U15" s="62">
        <v>3873985.05</v>
      </c>
      <c r="V15" s="52"/>
      <c r="W15" s="52">
        <v>259834.73</v>
      </c>
      <c r="X15" s="52"/>
      <c r="Y15" s="52"/>
      <c r="Z15" s="52">
        <v>479060</v>
      </c>
      <c r="AA15" s="52"/>
      <c r="AB15" s="287">
        <v>510060</v>
      </c>
      <c r="AC15" s="287"/>
      <c r="AD15" s="287"/>
      <c r="AE15" s="287">
        <v>119972.66</v>
      </c>
      <c r="AF15" s="287">
        <v>988886.51</v>
      </c>
      <c r="AG15" s="287"/>
      <c r="AH15" s="287"/>
      <c r="AI15" s="287"/>
      <c r="AJ15" s="101">
        <f t="shared" si="1"/>
        <v>340019.51</v>
      </c>
      <c r="AK15" s="37">
        <f t="shared" si="2"/>
        <v>25570.99</v>
      </c>
      <c r="AL15" s="26">
        <f t="shared" si="3"/>
        <v>314448.52</v>
      </c>
      <c r="AM15" s="17">
        <f t="shared" si="4"/>
        <v>738894.73</v>
      </c>
      <c r="AN15" s="19">
        <f t="shared" si="5"/>
        <v>1618919.17</v>
      </c>
      <c r="AO15" s="32">
        <f t="shared" si="6"/>
        <v>-880024.44</v>
      </c>
    </row>
    <row r="16" spans="1:41" x14ac:dyDescent="0.2">
      <c r="A16" t="s">
        <v>538</v>
      </c>
      <c r="B16" t="s">
        <v>540</v>
      </c>
      <c r="C16" s="95">
        <v>2582</v>
      </c>
      <c r="D16" s="74" t="s">
        <v>1281</v>
      </c>
      <c r="E16" s="62" t="s">
        <v>1511</v>
      </c>
      <c r="F16" s="285">
        <v>224477.89</v>
      </c>
      <c r="G16" s="285">
        <v>0</v>
      </c>
      <c r="H16" s="285">
        <v>184002.59</v>
      </c>
      <c r="I16" s="285"/>
      <c r="J16" s="62">
        <v>1534265.6</v>
      </c>
      <c r="K16" s="62">
        <v>181252.29</v>
      </c>
      <c r="L16" s="62"/>
      <c r="O16" s="286">
        <v>73558</v>
      </c>
      <c r="Q16" s="286"/>
      <c r="R16" s="62"/>
      <c r="S16" s="62"/>
      <c r="T16" s="62"/>
      <c r="U16" s="62">
        <v>2037072.22</v>
      </c>
      <c r="V16" s="52"/>
      <c r="W16" s="52">
        <v>498394.43</v>
      </c>
      <c r="X16" s="52"/>
      <c r="Y16" s="52">
        <v>0.26</v>
      </c>
      <c r="Z16" s="52">
        <v>309920</v>
      </c>
      <c r="AA16" s="52">
        <v>60000</v>
      </c>
      <c r="AB16" s="287">
        <v>464616</v>
      </c>
      <c r="AC16" s="287"/>
      <c r="AD16" s="287"/>
      <c r="AE16" s="287">
        <v>178263.25</v>
      </c>
      <c r="AF16" s="287">
        <v>39065.54</v>
      </c>
      <c r="AG16" s="287"/>
      <c r="AH16" s="287"/>
      <c r="AI16" s="287">
        <v>60000</v>
      </c>
      <c r="AJ16" s="101">
        <f t="shared" si="1"/>
        <v>408480.48</v>
      </c>
      <c r="AK16" s="37">
        <f t="shared" si="2"/>
        <v>73558</v>
      </c>
      <c r="AL16" s="26">
        <f t="shared" si="3"/>
        <v>334922.48</v>
      </c>
      <c r="AM16" s="17">
        <f t="shared" si="4"/>
        <v>868314.69</v>
      </c>
      <c r="AN16" s="19">
        <f t="shared" si="5"/>
        <v>741944.79</v>
      </c>
      <c r="AO16" s="32">
        <f t="shared" si="6"/>
        <v>126369.89999999991</v>
      </c>
    </row>
    <row r="17" spans="1:41" x14ac:dyDescent="0.2">
      <c r="A17" t="s">
        <v>538</v>
      </c>
      <c r="B17" t="s">
        <v>540</v>
      </c>
      <c r="C17" s="95">
        <v>1491</v>
      </c>
      <c r="D17" s="74" t="s">
        <v>1282</v>
      </c>
      <c r="E17" s="62" t="s">
        <v>1512</v>
      </c>
      <c r="F17" s="285">
        <v>319619.81</v>
      </c>
      <c r="G17" s="285">
        <v>0</v>
      </c>
      <c r="H17" s="285">
        <v>37285.46</v>
      </c>
      <c r="I17" s="285"/>
      <c r="J17" s="62">
        <v>250400.12</v>
      </c>
      <c r="K17" s="62">
        <v>488956.77</v>
      </c>
      <c r="L17" s="62"/>
      <c r="O17" s="286">
        <v>29577</v>
      </c>
      <c r="Q17" s="286"/>
      <c r="R17" s="62"/>
      <c r="S17" s="62"/>
      <c r="T17" s="62"/>
      <c r="U17" s="62">
        <v>2706524.69</v>
      </c>
      <c r="V17" s="52"/>
      <c r="W17" s="52">
        <v>221048.12</v>
      </c>
      <c r="X17" s="52"/>
      <c r="Y17" s="52"/>
      <c r="Z17" s="52">
        <v>394860</v>
      </c>
      <c r="AA17" s="52"/>
      <c r="AB17" s="287">
        <v>455163</v>
      </c>
      <c r="AC17" s="287"/>
      <c r="AD17" s="287"/>
      <c r="AE17" s="287">
        <v>92302.33</v>
      </c>
      <c r="AF17" s="287">
        <v>57525.35</v>
      </c>
      <c r="AG17" s="287"/>
      <c r="AH17" s="287"/>
      <c r="AI17" s="287"/>
      <c r="AJ17" s="101">
        <f t="shared" si="1"/>
        <v>356905.27</v>
      </c>
      <c r="AK17" s="37">
        <f t="shared" si="2"/>
        <v>29577</v>
      </c>
      <c r="AL17" s="26">
        <f t="shared" si="3"/>
        <v>327328.27</v>
      </c>
      <c r="AM17" s="17">
        <f t="shared" si="4"/>
        <v>615908.12</v>
      </c>
      <c r="AN17" s="19">
        <f t="shared" si="5"/>
        <v>604990.67999999993</v>
      </c>
      <c r="AO17" s="32">
        <f t="shared" si="6"/>
        <v>10917.440000000061</v>
      </c>
    </row>
    <row r="18" spans="1:41" x14ac:dyDescent="0.2">
      <c r="A18" t="s">
        <v>538</v>
      </c>
      <c r="B18" t="s">
        <v>540</v>
      </c>
      <c r="C18" s="95">
        <v>2154</v>
      </c>
      <c r="D18" s="74" t="s">
        <v>1283</v>
      </c>
      <c r="E18" s="62" t="s">
        <v>1513</v>
      </c>
      <c r="F18" s="285">
        <v>248759</v>
      </c>
      <c r="G18" s="285">
        <v>44600</v>
      </c>
      <c r="H18" s="285">
        <v>114706.46</v>
      </c>
      <c r="I18" s="285"/>
      <c r="J18" s="62">
        <v>83655.039999999994</v>
      </c>
      <c r="K18" s="62">
        <v>234734.75</v>
      </c>
      <c r="L18" s="62"/>
      <c r="O18" s="286">
        <v>12900</v>
      </c>
      <c r="Q18" s="286"/>
      <c r="R18" s="62"/>
      <c r="S18" s="62"/>
      <c r="T18" s="62"/>
      <c r="U18" s="62">
        <v>865508.28</v>
      </c>
      <c r="V18" s="52"/>
      <c r="W18" s="52">
        <v>386499.62</v>
      </c>
      <c r="X18" s="52"/>
      <c r="Y18" s="52"/>
      <c r="Z18" s="52">
        <v>162120</v>
      </c>
      <c r="AA18" s="52"/>
      <c r="AB18" s="287">
        <v>207120</v>
      </c>
      <c r="AC18" s="287"/>
      <c r="AD18" s="287"/>
      <c r="AE18" s="287">
        <v>182629.96</v>
      </c>
      <c r="AF18" s="287">
        <v>15</v>
      </c>
      <c r="AG18" s="287"/>
      <c r="AH18" s="287"/>
      <c r="AI18" s="287"/>
      <c r="AJ18" s="101">
        <f t="shared" si="1"/>
        <v>408065.46</v>
      </c>
      <c r="AK18" s="37">
        <f t="shared" si="2"/>
        <v>12900</v>
      </c>
      <c r="AL18" s="26">
        <f t="shared" si="3"/>
        <v>395165.46</v>
      </c>
      <c r="AM18" s="17">
        <f t="shared" si="4"/>
        <v>548619.62</v>
      </c>
      <c r="AN18" s="19">
        <f t="shared" si="5"/>
        <v>389764.95999999996</v>
      </c>
      <c r="AO18" s="32">
        <f t="shared" si="6"/>
        <v>158854.66000000003</v>
      </c>
    </row>
    <row r="19" spans="1:41" x14ac:dyDescent="0.2">
      <c r="A19" t="s">
        <v>538</v>
      </c>
      <c r="B19" t="s">
        <v>540</v>
      </c>
      <c r="C19" s="95">
        <v>3909</v>
      </c>
      <c r="D19" s="74" t="s">
        <v>1284</v>
      </c>
      <c r="E19" s="62" t="s">
        <v>1514</v>
      </c>
      <c r="F19" s="285">
        <v>243680.74</v>
      </c>
      <c r="G19" s="285">
        <v>0</v>
      </c>
      <c r="H19" s="285">
        <v>92118.29</v>
      </c>
      <c r="I19" s="285"/>
      <c r="J19" s="62">
        <v>46224.14</v>
      </c>
      <c r="K19" s="62">
        <v>155545.18</v>
      </c>
      <c r="L19" s="62"/>
      <c r="O19" s="286">
        <v>6720</v>
      </c>
      <c r="Q19" s="286"/>
      <c r="R19" s="62"/>
      <c r="S19" s="62"/>
      <c r="T19" s="62"/>
      <c r="U19" s="62">
        <v>2831701.19</v>
      </c>
      <c r="V19" s="52"/>
      <c r="W19" s="52">
        <v>405535.67</v>
      </c>
      <c r="X19" s="52"/>
      <c r="Y19" s="52"/>
      <c r="Z19" s="52">
        <v>373560</v>
      </c>
      <c r="AA19" s="52"/>
      <c r="AB19" s="287">
        <v>486200</v>
      </c>
      <c r="AC19" s="287"/>
      <c r="AD19" s="287"/>
      <c r="AE19" s="287">
        <v>125332.33</v>
      </c>
      <c r="AF19" s="287">
        <v>8664.32</v>
      </c>
      <c r="AG19" s="287"/>
      <c r="AH19" s="287"/>
      <c r="AI19" s="287"/>
      <c r="AJ19" s="101">
        <f t="shared" si="1"/>
        <v>335799.02999999997</v>
      </c>
      <c r="AK19" s="37">
        <f t="shared" si="2"/>
        <v>6720</v>
      </c>
      <c r="AL19" s="26">
        <f t="shared" si="3"/>
        <v>329079.02999999997</v>
      </c>
      <c r="AM19" s="17">
        <f t="shared" si="4"/>
        <v>779095.66999999993</v>
      </c>
      <c r="AN19" s="19">
        <f t="shared" si="5"/>
        <v>620196.64999999991</v>
      </c>
      <c r="AO19" s="32">
        <f t="shared" si="6"/>
        <v>158899.02000000002</v>
      </c>
    </row>
    <row r="20" spans="1:41" x14ac:dyDescent="0.2">
      <c r="A20" t="s">
        <v>538</v>
      </c>
      <c r="B20" t="s">
        <v>540</v>
      </c>
      <c r="C20" s="95">
        <v>2875</v>
      </c>
      <c r="D20" s="74" t="s">
        <v>1285</v>
      </c>
      <c r="E20" s="62" t="s">
        <v>1515</v>
      </c>
      <c r="F20" s="285">
        <v>674286.63</v>
      </c>
      <c r="G20" s="285">
        <v>0</v>
      </c>
      <c r="H20" s="285">
        <v>204023.38</v>
      </c>
      <c r="I20" s="285"/>
      <c r="J20" s="62">
        <v>2579211.38</v>
      </c>
      <c r="K20" s="62">
        <v>432448.85</v>
      </c>
      <c r="L20" s="62"/>
      <c r="O20" s="286">
        <v>11370</v>
      </c>
      <c r="Q20" s="286">
        <v>1000</v>
      </c>
      <c r="R20" s="62"/>
      <c r="S20" s="62"/>
      <c r="T20" s="62"/>
      <c r="U20" s="62">
        <v>5546813.3099999996</v>
      </c>
      <c r="V20" s="52"/>
      <c r="W20" s="52">
        <v>317883.01</v>
      </c>
      <c r="X20" s="52">
        <v>1000</v>
      </c>
      <c r="Y20" s="52">
        <v>1787.43</v>
      </c>
      <c r="Z20" s="52">
        <v>369710</v>
      </c>
      <c r="AA20" s="52"/>
      <c r="AB20" s="287">
        <v>421800</v>
      </c>
      <c r="AC20" s="287"/>
      <c r="AD20" s="287"/>
      <c r="AE20" s="287">
        <v>134634.85</v>
      </c>
      <c r="AF20" s="287">
        <v>11227.27</v>
      </c>
      <c r="AG20" s="287"/>
      <c r="AH20" s="287"/>
      <c r="AI20" s="287"/>
      <c r="AJ20" s="101">
        <f t="shared" si="1"/>
        <v>878310.01</v>
      </c>
      <c r="AK20" s="37">
        <f t="shared" si="2"/>
        <v>12370</v>
      </c>
      <c r="AL20" s="26">
        <f t="shared" si="3"/>
        <v>865940.01</v>
      </c>
      <c r="AM20" s="17">
        <f t="shared" si="4"/>
        <v>690380.44</v>
      </c>
      <c r="AN20" s="19">
        <f t="shared" si="5"/>
        <v>567662.12</v>
      </c>
      <c r="AO20" s="32">
        <f t="shared" si="6"/>
        <v>122718.31999999995</v>
      </c>
    </row>
    <row r="21" spans="1:41" x14ac:dyDescent="0.2">
      <c r="A21" t="s">
        <v>538</v>
      </c>
      <c r="B21" t="s">
        <v>540</v>
      </c>
      <c r="C21" s="95">
        <v>4102</v>
      </c>
      <c r="D21" s="74" t="s">
        <v>1286</v>
      </c>
      <c r="E21" s="62" t="s">
        <v>1516</v>
      </c>
      <c r="F21" s="285">
        <v>477345.18</v>
      </c>
      <c r="G21" s="285">
        <v>0</v>
      </c>
      <c r="H21" s="285">
        <v>68417</v>
      </c>
      <c r="I21" s="285"/>
      <c r="J21" s="62">
        <v>2526491.7999999998</v>
      </c>
      <c r="K21" s="62">
        <v>1242644.01</v>
      </c>
      <c r="L21" s="62"/>
      <c r="O21" s="286">
        <v>22001</v>
      </c>
      <c r="Q21" s="286"/>
      <c r="R21" s="62">
        <v>33000</v>
      </c>
      <c r="S21" s="62"/>
      <c r="T21" s="62"/>
      <c r="U21" s="62">
        <v>1606327.04</v>
      </c>
      <c r="V21" s="52"/>
      <c r="W21" s="52">
        <v>686826.16</v>
      </c>
      <c r="X21" s="52"/>
      <c r="Y21" s="52"/>
      <c r="Z21" s="52">
        <v>473550</v>
      </c>
      <c r="AA21" s="52"/>
      <c r="AB21" s="287">
        <v>658495</v>
      </c>
      <c r="AC21" s="287">
        <v>16400</v>
      </c>
      <c r="AD21" s="287"/>
      <c r="AE21" s="287">
        <v>241071.32</v>
      </c>
      <c r="AF21" s="287">
        <v>34407.26</v>
      </c>
      <c r="AG21" s="287"/>
      <c r="AH21" s="287"/>
      <c r="AI21" s="287"/>
      <c r="AJ21" s="101">
        <f t="shared" si="1"/>
        <v>545762.17999999993</v>
      </c>
      <c r="AK21" s="37">
        <f t="shared" si="2"/>
        <v>22001</v>
      </c>
      <c r="AL21" s="26">
        <f t="shared" si="3"/>
        <v>523761.17999999993</v>
      </c>
      <c r="AM21" s="17">
        <f t="shared" si="4"/>
        <v>1160376.1600000001</v>
      </c>
      <c r="AN21" s="19">
        <f t="shared" si="5"/>
        <v>950373.58000000007</v>
      </c>
      <c r="AO21" s="32">
        <f t="shared" si="6"/>
        <v>210002.58000000007</v>
      </c>
    </row>
    <row r="22" spans="1:41" x14ac:dyDescent="0.2">
      <c r="A22" t="s">
        <v>538</v>
      </c>
      <c r="B22" t="s">
        <v>540</v>
      </c>
      <c r="C22" s="95">
        <v>3593</v>
      </c>
      <c r="D22" s="74" t="s">
        <v>1287</v>
      </c>
      <c r="E22" s="62" t="s">
        <v>1517</v>
      </c>
      <c r="F22" s="285">
        <v>624917.82999999996</v>
      </c>
      <c r="G22" s="285">
        <v>0</v>
      </c>
      <c r="H22" s="285">
        <v>53975</v>
      </c>
      <c r="I22" s="285"/>
      <c r="J22" s="62">
        <v>1894180.17</v>
      </c>
      <c r="K22" s="62">
        <v>497201.17</v>
      </c>
      <c r="L22" s="62"/>
      <c r="O22" s="286">
        <v>43709</v>
      </c>
      <c r="Q22" s="286">
        <v>47698</v>
      </c>
      <c r="R22" s="62"/>
      <c r="S22" s="62"/>
      <c r="T22" s="62"/>
      <c r="U22" s="62">
        <v>1373222.93</v>
      </c>
      <c r="V22" s="52"/>
      <c r="W22" s="52">
        <v>274351.18</v>
      </c>
      <c r="X22" s="52"/>
      <c r="Y22" s="52">
        <v>4.51</v>
      </c>
      <c r="Z22" s="52">
        <v>577100</v>
      </c>
      <c r="AA22" s="52"/>
      <c r="AB22" s="287">
        <v>639599</v>
      </c>
      <c r="AC22" s="287"/>
      <c r="AD22" s="287"/>
      <c r="AE22" s="287">
        <v>160595.69</v>
      </c>
      <c r="AF22" s="287">
        <v>54956</v>
      </c>
      <c r="AG22" s="287"/>
      <c r="AH22" s="287"/>
      <c r="AI22" s="287"/>
      <c r="AJ22" s="101">
        <f t="shared" si="1"/>
        <v>678892.83</v>
      </c>
      <c r="AK22" s="37">
        <f t="shared" si="2"/>
        <v>91407</v>
      </c>
      <c r="AL22" s="26">
        <f t="shared" si="3"/>
        <v>587485.82999999996</v>
      </c>
      <c r="AM22" s="17">
        <f t="shared" si="4"/>
        <v>851455.69</v>
      </c>
      <c r="AN22" s="19">
        <f t="shared" si="5"/>
        <v>855150.69</v>
      </c>
      <c r="AO22" s="32">
        <f t="shared" si="6"/>
        <v>-3695</v>
      </c>
    </row>
    <row r="23" spans="1:41" x14ac:dyDescent="0.2">
      <c r="A23" t="s">
        <v>538</v>
      </c>
      <c r="B23" t="s">
        <v>540</v>
      </c>
      <c r="C23" s="95">
        <v>2119</v>
      </c>
      <c r="D23" s="74" t="s">
        <v>1288</v>
      </c>
      <c r="E23" s="62" t="s">
        <v>1518</v>
      </c>
      <c r="F23" s="285">
        <v>535368.76</v>
      </c>
      <c r="G23" s="285">
        <v>59841.04</v>
      </c>
      <c r="H23" s="285">
        <v>73917.279999999999</v>
      </c>
      <c r="I23" s="285"/>
      <c r="J23" s="62">
        <v>2007528.69</v>
      </c>
      <c r="K23" s="62">
        <v>-160230.31</v>
      </c>
      <c r="L23" s="62"/>
      <c r="O23" s="286">
        <v>24800</v>
      </c>
      <c r="Q23" s="286">
        <v>500</v>
      </c>
      <c r="R23" s="62"/>
      <c r="S23" s="62"/>
      <c r="T23" s="62"/>
      <c r="U23" s="62">
        <v>466379.49</v>
      </c>
      <c r="V23" s="52"/>
      <c r="W23" s="52">
        <v>416771.67</v>
      </c>
      <c r="X23" s="52"/>
      <c r="Y23" s="52">
        <v>2.16</v>
      </c>
      <c r="Z23" s="52">
        <v>275480</v>
      </c>
      <c r="AA23" s="52"/>
      <c r="AB23" s="287">
        <v>365099</v>
      </c>
      <c r="AC23" s="287"/>
      <c r="AD23" s="287"/>
      <c r="AE23" s="287">
        <v>219258.68</v>
      </c>
      <c r="AF23" s="287">
        <v>922207.01</v>
      </c>
      <c r="AG23" s="287"/>
      <c r="AH23" s="287"/>
      <c r="AI23" s="287"/>
      <c r="AJ23" s="101">
        <f t="shared" si="1"/>
        <v>669127.08000000007</v>
      </c>
      <c r="AK23" s="37">
        <f t="shared" si="2"/>
        <v>25300</v>
      </c>
      <c r="AL23" s="26">
        <f t="shared" si="3"/>
        <v>643827.08000000007</v>
      </c>
      <c r="AM23" s="17">
        <f t="shared" si="4"/>
        <v>692253.83</v>
      </c>
      <c r="AN23" s="19">
        <f t="shared" si="5"/>
        <v>1506564.69</v>
      </c>
      <c r="AO23" s="32">
        <f t="shared" si="6"/>
        <v>-814310.86</v>
      </c>
    </row>
    <row r="24" spans="1:41" x14ac:dyDescent="0.2">
      <c r="A24" t="s">
        <v>538</v>
      </c>
      <c r="B24" t="s">
        <v>540</v>
      </c>
      <c r="C24" s="95">
        <v>2646</v>
      </c>
      <c r="D24" s="74" t="s">
        <v>1289</v>
      </c>
      <c r="E24" s="62" t="s">
        <v>1519</v>
      </c>
      <c r="F24" s="285">
        <v>157766.85999999999</v>
      </c>
      <c r="G24" s="285">
        <v>59206</v>
      </c>
      <c r="H24" s="285">
        <v>176509.07</v>
      </c>
      <c r="I24" s="285"/>
      <c r="J24" s="62">
        <v>229567.97</v>
      </c>
      <c r="K24" s="62">
        <v>305590.55</v>
      </c>
      <c r="L24" s="62"/>
      <c r="N24" s="286">
        <v>50000</v>
      </c>
      <c r="O24" s="286">
        <v>9504</v>
      </c>
      <c r="Q24" s="286"/>
      <c r="R24" s="62"/>
      <c r="S24" s="62"/>
      <c r="T24" s="62"/>
      <c r="U24" s="62">
        <v>1804328.64</v>
      </c>
      <c r="V24" s="52"/>
      <c r="W24" s="52">
        <v>343223.02</v>
      </c>
      <c r="X24" s="52"/>
      <c r="Y24" s="52"/>
      <c r="Z24" s="52">
        <v>332802</v>
      </c>
      <c r="AA24" s="52"/>
      <c r="AB24" s="287">
        <v>365490</v>
      </c>
      <c r="AC24" s="287"/>
      <c r="AD24" s="287"/>
      <c r="AE24" s="287">
        <v>140018.85</v>
      </c>
      <c r="AF24" s="287">
        <v>176015</v>
      </c>
      <c r="AG24" s="287"/>
      <c r="AH24" s="287"/>
      <c r="AI24" s="287"/>
      <c r="AJ24" s="101">
        <f t="shared" si="1"/>
        <v>393481.93</v>
      </c>
      <c r="AK24" s="37">
        <f t="shared" si="2"/>
        <v>59504</v>
      </c>
      <c r="AL24" s="26">
        <f t="shared" si="3"/>
        <v>333977.93</v>
      </c>
      <c r="AM24" s="17">
        <f t="shared" si="4"/>
        <v>676025.02</v>
      </c>
      <c r="AN24" s="19">
        <f t="shared" si="5"/>
        <v>681523.85</v>
      </c>
      <c r="AO24" s="32">
        <f t="shared" si="6"/>
        <v>-5498.8299999999581</v>
      </c>
    </row>
    <row r="25" spans="1:41" x14ac:dyDescent="0.2">
      <c r="A25" t="s">
        <v>538</v>
      </c>
      <c r="B25" t="s">
        <v>540</v>
      </c>
      <c r="C25" s="95">
        <v>6232</v>
      </c>
      <c r="D25" s="74" t="s">
        <v>1290</v>
      </c>
      <c r="E25" s="62" t="s">
        <v>1520</v>
      </c>
      <c r="F25" s="285">
        <v>318093.13</v>
      </c>
      <c r="G25" s="285"/>
      <c r="H25" s="285">
        <v>324023.88</v>
      </c>
      <c r="I25" s="285"/>
      <c r="J25" s="62">
        <v>457234.98</v>
      </c>
      <c r="K25" s="62">
        <v>93696.98</v>
      </c>
      <c r="L25" s="62"/>
      <c r="O25" s="286">
        <v>46792</v>
      </c>
      <c r="Q25" s="286"/>
      <c r="R25" s="62"/>
      <c r="S25" s="62"/>
      <c r="T25" s="62"/>
      <c r="U25" s="62">
        <v>1601555.91</v>
      </c>
      <c r="V25" s="52"/>
      <c r="W25" s="52">
        <v>552300.13</v>
      </c>
      <c r="X25" s="52"/>
      <c r="Y25" s="52"/>
      <c r="Z25" s="52">
        <v>266490</v>
      </c>
      <c r="AA25" s="52"/>
      <c r="AB25" s="287">
        <v>474773.81</v>
      </c>
      <c r="AC25" s="287"/>
      <c r="AD25" s="287"/>
      <c r="AE25" s="287">
        <v>502779.99</v>
      </c>
      <c r="AF25" s="287">
        <v>20</v>
      </c>
      <c r="AG25" s="287"/>
      <c r="AH25" s="287"/>
      <c r="AI25" s="287"/>
      <c r="AJ25" s="101">
        <f t="shared" si="1"/>
        <v>642117.01</v>
      </c>
      <c r="AK25" s="37">
        <f t="shared" si="2"/>
        <v>46792</v>
      </c>
      <c r="AL25" s="26">
        <f t="shared" si="3"/>
        <v>595325.01</v>
      </c>
      <c r="AM25" s="17">
        <f t="shared" si="4"/>
        <v>818790.13</v>
      </c>
      <c r="AN25" s="19">
        <f t="shared" si="5"/>
        <v>977573.8</v>
      </c>
      <c r="AO25" s="32">
        <f t="shared" si="6"/>
        <v>-158783.67000000004</v>
      </c>
    </row>
    <row r="26" spans="1:41" x14ac:dyDescent="0.2">
      <c r="A26" t="s">
        <v>538</v>
      </c>
      <c r="B26" t="s">
        <v>540</v>
      </c>
      <c r="C26" s="95">
        <v>5126</v>
      </c>
      <c r="D26" s="74" t="s">
        <v>1291</v>
      </c>
      <c r="E26" s="62" t="s">
        <v>1521</v>
      </c>
      <c r="F26" s="285">
        <v>319992.34999999998</v>
      </c>
      <c r="G26" s="285">
        <v>43000</v>
      </c>
      <c r="H26" s="285">
        <v>174020.61</v>
      </c>
      <c r="I26" s="285"/>
      <c r="J26" s="62">
        <v>128690.22</v>
      </c>
      <c r="K26" s="62">
        <v>233908.39</v>
      </c>
      <c r="L26" s="62"/>
      <c r="O26" s="286">
        <v>17335</v>
      </c>
      <c r="Q26" s="286"/>
      <c r="R26" s="62"/>
      <c r="S26" s="62"/>
      <c r="T26" s="62"/>
      <c r="U26" s="62">
        <v>1188537.31</v>
      </c>
      <c r="V26" s="52"/>
      <c r="W26" s="52">
        <v>403379.22</v>
      </c>
      <c r="X26" s="52"/>
      <c r="Y26" s="52"/>
      <c r="Z26" s="52">
        <v>467720</v>
      </c>
      <c r="AA26" s="52"/>
      <c r="AB26" s="287">
        <v>499100</v>
      </c>
      <c r="AC26" s="287"/>
      <c r="AD26" s="287"/>
      <c r="AE26" s="287">
        <v>419937.01</v>
      </c>
      <c r="AF26" s="287">
        <v>20</v>
      </c>
      <c r="AG26" s="287"/>
      <c r="AH26" s="287"/>
      <c r="AI26" s="287"/>
      <c r="AJ26" s="101">
        <f t="shared" si="1"/>
        <v>537012.96</v>
      </c>
      <c r="AK26" s="37">
        <f t="shared" si="2"/>
        <v>17335</v>
      </c>
      <c r="AL26" s="26">
        <f t="shared" si="3"/>
        <v>519677.95999999996</v>
      </c>
      <c r="AM26" s="17">
        <f t="shared" si="4"/>
        <v>871099.22</v>
      </c>
      <c r="AN26" s="19">
        <f t="shared" si="5"/>
        <v>919057.01</v>
      </c>
      <c r="AO26" s="32">
        <f t="shared" si="6"/>
        <v>-47957.790000000037</v>
      </c>
    </row>
    <row r="27" spans="1:41" x14ac:dyDescent="0.2">
      <c r="A27" t="s">
        <v>538</v>
      </c>
      <c r="B27" t="s">
        <v>540</v>
      </c>
      <c r="C27" s="95">
        <v>2780</v>
      </c>
      <c r="D27" s="74" t="s">
        <v>1292</v>
      </c>
      <c r="E27" s="62" t="s">
        <v>1641</v>
      </c>
      <c r="F27" s="285">
        <v>250874.4</v>
      </c>
      <c r="G27" s="285">
        <v>0</v>
      </c>
      <c r="H27" s="285">
        <v>142895</v>
      </c>
      <c r="I27" s="285"/>
      <c r="J27" s="62">
        <v>687736.56</v>
      </c>
      <c r="K27" s="62">
        <v>342593.66</v>
      </c>
      <c r="L27" s="62"/>
      <c r="O27" s="286">
        <v>16280</v>
      </c>
      <c r="Q27" s="286">
        <v>415572.97</v>
      </c>
      <c r="R27" s="62"/>
      <c r="S27" s="62"/>
      <c r="T27" s="62"/>
      <c r="U27" s="62">
        <v>3378480.39</v>
      </c>
      <c r="V27" s="52"/>
      <c r="W27" s="52">
        <v>511811.24</v>
      </c>
      <c r="X27" s="52"/>
      <c r="Y27" s="52">
        <v>0.37</v>
      </c>
      <c r="Z27" s="52">
        <v>178735</v>
      </c>
      <c r="AA27" s="52"/>
      <c r="AB27" s="287">
        <v>326001.5</v>
      </c>
      <c r="AC27" s="287"/>
      <c r="AD27" s="287"/>
      <c r="AE27" s="287">
        <v>217813.61</v>
      </c>
      <c r="AF27" s="287">
        <v>20</v>
      </c>
      <c r="AG27" s="287"/>
      <c r="AH27" s="287"/>
      <c r="AI27" s="287"/>
      <c r="AJ27" s="101">
        <f t="shared" si="1"/>
        <v>393769.4</v>
      </c>
      <c r="AK27" s="37">
        <f t="shared" si="2"/>
        <v>431852.97</v>
      </c>
      <c r="AL27" s="26">
        <f t="shared" si="3"/>
        <v>-38083.569999999949</v>
      </c>
      <c r="AM27" s="17">
        <f t="shared" si="4"/>
        <v>690546.61</v>
      </c>
      <c r="AN27" s="19">
        <f t="shared" si="5"/>
        <v>543835.11</v>
      </c>
      <c r="AO27" s="32">
        <f t="shared" si="6"/>
        <v>146711.5</v>
      </c>
    </row>
    <row r="28" spans="1:41" x14ac:dyDescent="0.2">
      <c r="A28" t="s">
        <v>538</v>
      </c>
      <c r="B28" t="s">
        <v>540</v>
      </c>
      <c r="C28" s="95">
        <v>2904</v>
      </c>
      <c r="D28" s="74" t="s">
        <v>1293</v>
      </c>
      <c r="E28" s="62" t="s">
        <v>1646</v>
      </c>
      <c r="F28" s="285">
        <v>325993.62</v>
      </c>
      <c r="G28" s="285">
        <v>7800</v>
      </c>
      <c r="H28" s="285">
        <v>107959.18</v>
      </c>
      <c r="I28" s="285"/>
      <c r="J28" s="62">
        <v>3515576.2</v>
      </c>
      <c r="K28" s="62">
        <v>248782.91</v>
      </c>
      <c r="L28" s="62"/>
      <c r="O28" s="286">
        <v>41890</v>
      </c>
      <c r="Q28" s="286"/>
      <c r="R28" s="62"/>
      <c r="S28" s="62"/>
      <c r="T28" s="62"/>
      <c r="U28" s="62">
        <v>4652638.84</v>
      </c>
      <c r="V28" s="52"/>
      <c r="W28" s="52">
        <v>257994.38</v>
      </c>
      <c r="X28" s="52"/>
      <c r="Y28" s="52"/>
      <c r="Z28" s="52">
        <v>233980</v>
      </c>
      <c r="AA28" s="52"/>
      <c r="AB28" s="287">
        <v>286207</v>
      </c>
      <c r="AC28" s="287"/>
      <c r="AD28" s="287"/>
      <c r="AE28" s="287">
        <v>132377.63</v>
      </c>
      <c r="AF28" s="287">
        <v>20</v>
      </c>
      <c r="AG28" s="287"/>
      <c r="AH28" s="287"/>
      <c r="AI28" s="287"/>
      <c r="AJ28" s="101">
        <f t="shared" si="1"/>
        <v>441752.8</v>
      </c>
      <c r="AK28" s="37">
        <f t="shared" si="2"/>
        <v>41890</v>
      </c>
      <c r="AL28" s="26">
        <f t="shared" si="3"/>
        <v>399862.8</v>
      </c>
      <c r="AM28" s="17">
        <f t="shared" si="4"/>
        <v>491974.38</v>
      </c>
      <c r="AN28" s="19">
        <f t="shared" si="5"/>
        <v>418604.63</v>
      </c>
      <c r="AO28" s="32">
        <f t="shared" si="6"/>
        <v>73369.75</v>
      </c>
    </row>
    <row r="29" spans="1:41" x14ac:dyDescent="0.2">
      <c r="A29" t="s">
        <v>543</v>
      </c>
      <c r="B29" t="s">
        <v>544</v>
      </c>
      <c r="C29" s="95">
        <v>3964</v>
      </c>
      <c r="D29" s="74" t="s">
        <v>1294</v>
      </c>
      <c r="E29" s="62" t="s">
        <v>1522</v>
      </c>
      <c r="F29" s="285">
        <v>172232.87</v>
      </c>
      <c r="G29" s="285">
        <v>0</v>
      </c>
      <c r="H29" s="285">
        <v>14880</v>
      </c>
      <c r="I29" s="285"/>
      <c r="J29" s="62">
        <v>2307783.11</v>
      </c>
      <c r="K29" s="62">
        <v>215932.52</v>
      </c>
      <c r="L29" s="62"/>
      <c r="Q29" s="286"/>
      <c r="R29" s="62"/>
      <c r="S29" s="62"/>
      <c r="T29" s="62">
        <v>-1232390.33</v>
      </c>
      <c r="U29" s="62">
        <v>3908830.71</v>
      </c>
      <c r="V29" s="52"/>
      <c r="W29" s="52">
        <v>78456.39</v>
      </c>
      <c r="X29" s="52">
        <v>330.19</v>
      </c>
      <c r="Y29" s="52"/>
      <c r="Z29" s="52">
        <v>499120</v>
      </c>
      <c r="AA29" s="52">
        <v>348050</v>
      </c>
      <c r="AB29" s="287">
        <v>703880</v>
      </c>
      <c r="AC29" s="287"/>
      <c r="AD29" s="287"/>
      <c r="AE29" s="287">
        <v>104377.66</v>
      </c>
      <c r="AF29" s="287">
        <v>72871.8</v>
      </c>
      <c r="AG29" s="287"/>
      <c r="AH29" s="287"/>
      <c r="AI29" s="287">
        <v>1231</v>
      </c>
      <c r="AJ29" s="101">
        <f t="shared" si="1"/>
        <v>187112.87</v>
      </c>
      <c r="AK29" s="37">
        <f t="shared" si="2"/>
        <v>0</v>
      </c>
      <c r="AL29" s="26">
        <f t="shared" si="3"/>
        <v>187112.87</v>
      </c>
      <c r="AM29" s="17">
        <f t="shared" si="4"/>
        <v>925956.58</v>
      </c>
      <c r="AN29" s="19">
        <f t="shared" si="5"/>
        <v>882360.46000000008</v>
      </c>
      <c r="AO29" s="32">
        <f t="shared" si="6"/>
        <v>43596.119999999879</v>
      </c>
    </row>
    <row r="30" spans="1:41" x14ac:dyDescent="0.2">
      <c r="A30" t="s">
        <v>543</v>
      </c>
      <c r="B30" t="s">
        <v>544</v>
      </c>
      <c r="C30" s="95">
        <v>5112</v>
      </c>
      <c r="D30" s="74" t="s">
        <v>1295</v>
      </c>
      <c r="E30" s="62" t="s">
        <v>1523</v>
      </c>
      <c r="F30" s="285">
        <v>206793.04</v>
      </c>
      <c r="G30" s="285">
        <v>0</v>
      </c>
      <c r="H30" s="285">
        <v>189446.75</v>
      </c>
      <c r="I30" s="285"/>
      <c r="J30" s="62">
        <v>948072</v>
      </c>
      <c r="K30" s="62">
        <v>323193</v>
      </c>
      <c r="L30" s="62"/>
      <c r="Q30" s="286">
        <v>182.25</v>
      </c>
      <c r="R30" s="62"/>
      <c r="S30" s="62"/>
      <c r="T30" s="62">
        <v>-2231061.0499999998</v>
      </c>
      <c r="U30" s="62">
        <v>3967213.3</v>
      </c>
      <c r="V30" s="52"/>
      <c r="W30" s="52">
        <v>352383.27</v>
      </c>
      <c r="X30" s="52"/>
      <c r="Y30" s="52"/>
      <c r="Z30" s="52">
        <v>444080</v>
      </c>
      <c r="AA30" s="52"/>
      <c r="AB30" s="287">
        <v>569240</v>
      </c>
      <c r="AC30" s="287"/>
      <c r="AD30" s="287">
        <v>3384</v>
      </c>
      <c r="AE30" s="287">
        <v>237406.98</v>
      </c>
      <c r="AF30" s="287">
        <v>51824</v>
      </c>
      <c r="AG30" s="287"/>
      <c r="AH30" s="287"/>
      <c r="AI30" s="287"/>
      <c r="AJ30" s="101">
        <f t="shared" si="1"/>
        <v>396239.79000000004</v>
      </c>
      <c r="AK30" s="37">
        <f t="shared" si="2"/>
        <v>182.25</v>
      </c>
      <c r="AL30" s="26">
        <f t="shared" si="3"/>
        <v>396057.54000000004</v>
      </c>
      <c r="AM30" s="17">
        <f t="shared" si="4"/>
        <v>796463.27</v>
      </c>
      <c r="AN30" s="19">
        <f t="shared" si="5"/>
        <v>861854.98</v>
      </c>
      <c r="AO30" s="32">
        <f t="shared" si="6"/>
        <v>-65391.709999999963</v>
      </c>
    </row>
    <row r="31" spans="1:41" x14ac:dyDescent="0.2">
      <c r="A31" t="s">
        <v>543</v>
      </c>
      <c r="B31" t="s">
        <v>544</v>
      </c>
      <c r="C31" s="95">
        <v>2863</v>
      </c>
      <c r="D31" s="74" t="s">
        <v>1296</v>
      </c>
      <c r="E31" s="62" t="s">
        <v>1524</v>
      </c>
      <c r="F31" s="285">
        <v>413785.1</v>
      </c>
      <c r="G31" s="285">
        <v>0</v>
      </c>
      <c r="H31" s="285">
        <v>47128.67</v>
      </c>
      <c r="I31" s="285"/>
      <c r="J31" s="62">
        <v>30080</v>
      </c>
      <c r="K31" s="62">
        <v>313370.14</v>
      </c>
      <c r="L31" s="62"/>
      <c r="Q31" s="286"/>
      <c r="R31" s="62"/>
      <c r="S31" s="62"/>
      <c r="T31" s="62">
        <v>-949683.53</v>
      </c>
      <c r="U31" s="62">
        <v>1728640.99</v>
      </c>
      <c r="V31" s="52"/>
      <c r="W31" s="52">
        <v>237378.99</v>
      </c>
      <c r="X31" s="52"/>
      <c r="Y31" s="52"/>
      <c r="Z31" s="52">
        <v>440000</v>
      </c>
      <c r="AA31" s="52"/>
      <c r="AB31" s="287">
        <v>479720</v>
      </c>
      <c r="AC31" s="287"/>
      <c r="AD31" s="287">
        <v>12480</v>
      </c>
      <c r="AE31" s="287">
        <v>99202.1</v>
      </c>
      <c r="AF31" s="287">
        <v>57576.44</v>
      </c>
      <c r="AG31" s="287"/>
      <c r="AH31" s="287"/>
      <c r="AI31" s="287"/>
      <c r="AJ31" s="101">
        <f t="shared" si="1"/>
        <v>460913.76999999996</v>
      </c>
      <c r="AK31" s="37">
        <f t="shared" si="2"/>
        <v>0</v>
      </c>
      <c r="AL31" s="26">
        <f t="shared" si="3"/>
        <v>460913.76999999996</v>
      </c>
      <c r="AM31" s="17">
        <f t="shared" si="4"/>
        <v>677378.99</v>
      </c>
      <c r="AN31" s="19">
        <f t="shared" si="5"/>
        <v>648978.54</v>
      </c>
      <c r="AO31" s="32">
        <f t="shared" si="6"/>
        <v>28400.449999999953</v>
      </c>
    </row>
    <row r="32" spans="1:41" x14ac:dyDescent="0.2">
      <c r="A32" t="s">
        <v>543</v>
      </c>
      <c r="B32" t="s">
        <v>544</v>
      </c>
      <c r="C32" s="95">
        <v>3378</v>
      </c>
      <c r="D32" s="74" t="s">
        <v>1297</v>
      </c>
      <c r="E32" s="282" t="s">
        <v>1525</v>
      </c>
      <c r="F32" s="285">
        <v>246704.4</v>
      </c>
      <c r="G32" s="285">
        <v>29976</v>
      </c>
      <c r="H32" s="285">
        <v>40293.800000000003</v>
      </c>
      <c r="I32" s="285"/>
      <c r="J32" s="62">
        <v>24220.39</v>
      </c>
      <c r="K32" s="62">
        <v>299357.26</v>
      </c>
      <c r="L32" s="62"/>
      <c r="Q32" s="286">
        <v>83025.210000000006</v>
      </c>
      <c r="R32" s="62"/>
      <c r="S32" s="62"/>
      <c r="T32" s="62">
        <v>-1575777.78</v>
      </c>
      <c r="U32" s="62">
        <v>2399403.2599999998</v>
      </c>
      <c r="V32" s="52"/>
      <c r="W32" s="52">
        <v>268932.15999999997</v>
      </c>
      <c r="X32" s="52"/>
      <c r="Y32" s="52"/>
      <c r="Z32" s="52"/>
      <c r="AA32" s="52">
        <v>39647.69</v>
      </c>
      <c r="AB32" s="287">
        <v>129812</v>
      </c>
      <c r="AC32" s="287"/>
      <c r="AD32" s="287">
        <v>43584</v>
      </c>
      <c r="AE32" s="287">
        <v>344068.86</v>
      </c>
      <c r="AF32" s="287">
        <v>32459.83</v>
      </c>
      <c r="AG32" s="287"/>
      <c r="AH32" s="287"/>
      <c r="AI32" s="287"/>
      <c r="AJ32" s="101">
        <f t="shared" si="1"/>
        <v>316974.2</v>
      </c>
      <c r="AK32" s="37">
        <f t="shared" si="2"/>
        <v>83025.210000000006</v>
      </c>
      <c r="AL32" s="26">
        <f t="shared" si="3"/>
        <v>233948.99</v>
      </c>
      <c r="AM32" s="17">
        <f t="shared" si="4"/>
        <v>308579.84999999998</v>
      </c>
      <c r="AN32" s="19">
        <f t="shared" si="5"/>
        <v>549924.68999999994</v>
      </c>
      <c r="AO32" s="32">
        <f t="shared" si="6"/>
        <v>-241344.83999999997</v>
      </c>
    </row>
    <row r="33" spans="1:41" x14ac:dyDescent="0.2">
      <c r="A33" t="s">
        <v>543</v>
      </c>
      <c r="B33" t="s">
        <v>544</v>
      </c>
      <c r="C33" s="95">
        <v>3946</v>
      </c>
      <c r="D33" s="74" t="s">
        <v>1298</v>
      </c>
      <c r="E33" s="62" t="s">
        <v>1526</v>
      </c>
      <c r="F33" s="285">
        <v>390079.28</v>
      </c>
      <c r="G33" s="285">
        <v>0</v>
      </c>
      <c r="H33" s="285">
        <v>69868.89</v>
      </c>
      <c r="I33" s="285"/>
      <c r="J33" s="62">
        <v>11328981.800000001</v>
      </c>
      <c r="K33" s="62">
        <v>446271.92</v>
      </c>
      <c r="L33" s="62"/>
      <c r="Q33" s="286">
        <v>294</v>
      </c>
      <c r="R33" s="62"/>
      <c r="S33" s="62"/>
      <c r="T33" s="62">
        <v>4065270.96</v>
      </c>
      <c r="U33" s="62">
        <v>8039383.1299999999</v>
      </c>
      <c r="V33" s="52"/>
      <c r="W33" s="52">
        <v>557775.98</v>
      </c>
      <c r="X33" s="52"/>
      <c r="Y33" s="52"/>
      <c r="Z33" s="52">
        <v>313800</v>
      </c>
      <c r="AA33" s="52"/>
      <c r="AB33" s="287">
        <v>534440</v>
      </c>
      <c r="AC33" s="287"/>
      <c r="AD33" s="287">
        <v>5208</v>
      </c>
      <c r="AE33" s="287">
        <v>133102.46</v>
      </c>
      <c r="AF33" s="287">
        <v>63025.72</v>
      </c>
      <c r="AG33" s="287"/>
      <c r="AH33" s="287"/>
      <c r="AI33" s="287"/>
      <c r="AJ33" s="101">
        <f t="shared" si="1"/>
        <v>459948.17000000004</v>
      </c>
      <c r="AK33" s="37">
        <f t="shared" si="2"/>
        <v>294</v>
      </c>
      <c r="AL33" s="26">
        <f t="shared" si="3"/>
        <v>459654.17000000004</v>
      </c>
      <c r="AM33" s="17">
        <f t="shared" si="4"/>
        <v>871575.98</v>
      </c>
      <c r="AN33" s="19">
        <f t="shared" si="5"/>
        <v>735776.17999999993</v>
      </c>
      <c r="AO33" s="32">
        <f t="shared" si="6"/>
        <v>135799.80000000005</v>
      </c>
    </row>
    <row r="34" spans="1:41" x14ac:dyDescent="0.2">
      <c r="A34" t="s">
        <v>543</v>
      </c>
      <c r="B34" t="s">
        <v>544</v>
      </c>
      <c r="C34" s="95">
        <v>4332</v>
      </c>
      <c r="D34" s="74" t="s">
        <v>1299</v>
      </c>
      <c r="E34" s="62" t="s">
        <v>1527</v>
      </c>
      <c r="F34" s="285">
        <v>202757.98</v>
      </c>
      <c r="G34" s="285">
        <v>0</v>
      </c>
      <c r="H34" s="285">
        <v>124659.81</v>
      </c>
      <c r="I34" s="285"/>
      <c r="J34" s="62">
        <v>2207564.85</v>
      </c>
      <c r="K34" s="62">
        <v>76630.23</v>
      </c>
      <c r="L34" s="62"/>
      <c r="Q34" s="286"/>
      <c r="R34" s="62"/>
      <c r="S34" s="62"/>
      <c r="T34" s="62">
        <v>541704.46</v>
      </c>
      <c r="U34" s="62">
        <v>2109112.34</v>
      </c>
      <c r="V34" s="52"/>
      <c r="W34" s="52">
        <v>341910.53</v>
      </c>
      <c r="X34" s="52"/>
      <c r="Y34" s="52"/>
      <c r="Z34" s="52">
        <v>294080</v>
      </c>
      <c r="AA34" s="52">
        <v>48150</v>
      </c>
      <c r="AB34" s="287">
        <v>461760</v>
      </c>
      <c r="AC34" s="287">
        <v>5982</v>
      </c>
      <c r="AD34" s="287"/>
      <c r="AE34" s="287">
        <v>169239.62</v>
      </c>
      <c r="AF34" s="287">
        <v>74754.84</v>
      </c>
      <c r="AG34" s="287"/>
      <c r="AH34" s="287"/>
      <c r="AI34" s="287">
        <v>3000</v>
      </c>
      <c r="AJ34" s="101">
        <f t="shared" si="1"/>
        <v>327417.79000000004</v>
      </c>
      <c r="AK34" s="37">
        <f t="shared" si="2"/>
        <v>0</v>
      </c>
      <c r="AL34" s="26">
        <f t="shared" si="3"/>
        <v>327417.79000000004</v>
      </c>
      <c r="AM34" s="17">
        <f t="shared" si="4"/>
        <v>684140.53</v>
      </c>
      <c r="AN34" s="19">
        <f t="shared" si="5"/>
        <v>714736.46</v>
      </c>
      <c r="AO34" s="32">
        <f t="shared" si="6"/>
        <v>-30595.929999999935</v>
      </c>
    </row>
    <row r="35" spans="1:41" x14ac:dyDescent="0.2">
      <c r="A35" t="s">
        <v>543</v>
      </c>
      <c r="B35" t="s">
        <v>544</v>
      </c>
      <c r="C35" s="95">
        <v>2103</v>
      </c>
      <c r="D35" s="74" t="s">
        <v>1300</v>
      </c>
      <c r="E35" s="62" t="s">
        <v>1528</v>
      </c>
      <c r="F35" s="285">
        <v>225295.1</v>
      </c>
      <c r="G35" s="285">
        <v>2500</v>
      </c>
      <c r="H35" s="285">
        <v>51815.59</v>
      </c>
      <c r="I35" s="285"/>
      <c r="J35" s="62">
        <v>2215567.69</v>
      </c>
      <c r="K35" s="62">
        <v>253703.98</v>
      </c>
      <c r="L35" s="62"/>
      <c r="Q35" s="286">
        <v>570</v>
      </c>
      <c r="R35" s="62"/>
      <c r="S35" s="62"/>
      <c r="T35" s="62">
        <v>783827.26</v>
      </c>
      <c r="U35" s="62">
        <v>2003005.18</v>
      </c>
      <c r="V35" s="52"/>
      <c r="W35" s="52">
        <v>293392.76</v>
      </c>
      <c r="X35" s="52"/>
      <c r="Y35" s="52">
        <v>557.59</v>
      </c>
      <c r="Z35" s="52"/>
      <c r="AA35" s="52"/>
      <c r="AB35" s="287">
        <v>95580</v>
      </c>
      <c r="AC35" s="287"/>
      <c r="AD35" s="287">
        <v>2520</v>
      </c>
      <c r="AE35" s="287">
        <v>166091.35</v>
      </c>
      <c r="AF35" s="287">
        <v>63658.080000000002</v>
      </c>
      <c r="AG35" s="287"/>
      <c r="AH35" s="287"/>
      <c r="AI35" s="287"/>
      <c r="AJ35" s="101">
        <f t="shared" si="1"/>
        <v>279610.69</v>
      </c>
      <c r="AK35" s="37">
        <f t="shared" si="2"/>
        <v>570</v>
      </c>
      <c r="AL35" s="26">
        <f t="shared" si="3"/>
        <v>279040.69</v>
      </c>
      <c r="AM35" s="17">
        <f t="shared" si="4"/>
        <v>293950.35000000003</v>
      </c>
      <c r="AN35" s="19">
        <f t="shared" si="5"/>
        <v>327849.43</v>
      </c>
      <c r="AO35" s="32">
        <f t="shared" si="6"/>
        <v>-33899.079999999958</v>
      </c>
    </row>
    <row r="36" spans="1:41" x14ac:dyDescent="0.2">
      <c r="A36" t="s">
        <v>543</v>
      </c>
      <c r="B36" t="s">
        <v>544</v>
      </c>
      <c r="C36" s="95">
        <v>2710</v>
      </c>
      <c r="D36" s="74" t="s">
        <v>1301</v>
      </c>
      <c r="E36" s="62" t="s">
        <v>1529</v>
      </c>
      <c r="F36" s="285">
        <v>169640.7</v>
      </c>
      <c r="G36" s="285">
        <v>0</v>
      </c>
      <c r="H36" s="285">
        <v>10607.42</v>
      </c>
      <c r="I36" s="285"/>
      <c r="J36" s="62">
        <v>1276196.1000000001</v>
      </c>
      <c r="K36" s="62">
        <v>139256.92000000001</v>
      </c>
      <c r="L36" s="62"/>
      <c r="Q36" s="286"/>
      <c r="R36" s="62"/>
      <c r="S36" s="62"/>
      <c r="T36" s="62">
        <v>-421262.16</v>
      </c>
      <c r="U36" s="62">
        <v>2067007.72</v>
      </c>
      <c r="V36" s="52"/>
      <c r="W36" s="52">
        <v>276100.89</v>
      </c>
      <c r="X36" s="52"/>
      <c r="Y36" s="52"/>
      <c r="Z36" s="52"/>
      <c r="AA36" s="52"/>
      <c r="AB36" s="287">
        <v>71960</v>
      </c>
      <c r="AC36" s="287"/>
      <c r="AD36" s="287">
        <v>17644</v>
      </c>
      <c r="AE36" s="287">
        <v>197691.19</v>
      </c>
      <c r="AF36" s="287">
        <v>37328.120000000003</v>
      </c>
      <c r="AG36" s="287"/>
      <c r="AH36" s="287"/>
      <c r="AI36" s="287"/>
      <c r="AJ36" s="101">
        <f t="shared" ref="AJ36:AJ67" si="7">SUM(F36:I36)</f>
        <v>180248.12000000002</v>
      </c>
      <c r="AK36" s="37">
        <f t="shared" si="2"/>
        <v>0</v>
      </c>
      <c r="AL36" s="26">
        <f t="shared" si="3"/>
        <v>180248.12000000002</v>
      </c>
      <c r="AM36" s="17">
        <f t="shared" si="4"/>
        <v>276100.89</v>
      </c>
      <c r="AN36" s="19">
        <f t="shared" si="5"/>
        <v>324623.31</v>
      </c>
      <c r="AO36" s="32">
        <f t="shared" si="6"/>
        <v>-48522.419999999984</v>
      </c>
    </row>
    <row r="37" spans="1:41" x14ac:dyDescent="0.2">
      <c r="A37" t="s">
        <v>543</v>
      </c>
      <c r="B37" t="s">
        <v>544</v>
      </c>
      <c r="C37" s="95">
        <v>2476</v>
      </c>
      <c r="D37" s="74" t="s">
        <v>1302</v>
      </c>
      <c r="E37" s="62" t="s">
        <v>1530</v>
      </c>
      <c r="F37" s="285">
        <v>117828.8</v>
      </c>
      <c r="G37" s="285">
        <v>0</v>
      </c>
      <c r="H37" s="285">
        <v>124685.61</v>
      </c>
      <c r="I37" s="285"/>
      <c r="J37" s="62">
        <v>553046.94999999995</v>
      </c>
      <c r="K37" s="62">
        <v>941427.57</v>
      </c>
      <c r="L37" s="62"/>
      <c r="Q37" s="286"/>
      <c r="R37" s="62"/>
      <c r="S37" s="62"/>
      <c r="T37" s="62">
        <v>-1052658.8400000001</v>
      </c>
      <c r="U37" s="62">
        <v>2721924.84</v>
      </c>
      <c r="V37" s="52"/>
      <c r="W37" s="52">
        <v>431259.16</v>
      </c>
      <c r="X37" s="52"/>
      <c r="Y37" s="52"/>
      <c r="Z37" s="52">
        <v>295600</v>
      </c>
      <c r="AA37" s="52">
        <v>66240</v>
      </c>
      <c r="AB37" s="287">
        <v>463987</v>
      </c>
      <c r="AC37" s="287"/>
      <c r="AD37" s="287">
        <v>10020</v>
      </c>
      <c r="AE37" s="287">
        <v>187031.23</v>
      </c>
      <c r="AF37" s="287">
        <v>58988</v>
      </c>
      <c r="AG37" s="287"/>
      <c r="AH37" s="287"/>
      <c r="AI37" s="287"/>
      <c r="AJ37" s="101">
        <f t="shared" si="7"/>
        <v>242514.41</v>
      </c>
      <c r="AK37" s="37">
        <f t="shared" si="2"/>
        <v>0</v>
      </c>
      <c r="AL37" s="26">
        <f t="shared" si="3"/>
        <v>242514.41</v>
      </c>
      <c r="AM37" s="17">
        <f t="shared" si="4"/>
        <v>793099.15999999992</v>
      </c>
      <c r="AN37" s="19">
        <f t="shared" si="5"/>
        <v>720026.23</v>
      </c>
      <c r="AO37" s="32">
        <f t="shared" si="6"/>
        <v>73072.929999999935</v>
      </c>
    </row>
    <row r="38" spans="1:41" x14ac:dyDescent="0.2">
      <c r="A38" t="s">
        <v>547</v>
      </c>
      <c r="B38" t="s">
        <v>548</v>
      </c>
      <c r="C38" s="95">
        <v>3590</v>
      </c>
      <c r="D38" s="74" t="s">
        <v>1303</v>
      </c>
      <c r="E38" s="62" t="s">
        <v>1531</v>
      </c>
      <c r="F38" s="285">
        <v>295365.88</v>
      </c>
      <c r="G38" s="285">
        <v>0</v>
      </c>
      <c r="H38" s="285">
        <v>93133.42</v>
      </c>
      <c r="I38" s="285"/>
      <c r="J38" s="62">
        <v>3</v>
      </c>
      <c r="K38" s="62">
        <v>-51543.12</v>
      </c>
      <c r="L38" s="62"/>
      <c r="O38" s="286">
        <v>750</v>
      </c>
      <c r="Q38" s="286">
        <v>95.86</v>
      </c>
      <c r="R38" s="62"/>
      <c r="S38" s="62"/>
      <c r="T38" s="62">
        <v>79693</v>
      </c>
      <c r="U38" s="62">
        <v>1153430.04</v>
      </c>
      <c r="V38" s="52"/>
      <c r="W38" s="52">
        <v>354354.25</v>
      </c>
      <c r="X38" s="52"/>
      <c r="Y38" s="52"/>
      <c r="Z38" s="52">
        <v>346640</v>
      </c>
      <c r="AA38" s="52"/>
      <c r="AB38" s="287">
        <v>419762</v>
      </c>
      <c r="AC38" s="287"/>
      <c r="AD38" s="287"/>
      <c r="AE38" s="287">
        <v>108816.89</v>
      </c>
      <c r="AF38" s="287">
        <v>30611.35</v>
      </c>
      <c r="AG38" s="287"/>
      <c r="AH38" s="287"/>
      <c r="AI38" s="287"/>
      <c r="AJ38" s="101">
        <f t="shared" si="7"/>
        <v>388499.3</v>
      </c>
      <c r="AK38" s="37">
        <f t="shared" si="2"/>
        <v>845.86</v>
      </c>
      <c r="AL38" s="26">
        <f t="shared" si="3"/>
        <v>387653.44</v>
      </c>
      <c r="AM38" s="17">
        <f t="shared" si="4"/>
        <v>700994.25</v>
      </c>
      <c r="AN38" s="19">
        <f t="shared" si="5"/>
        <v>559190.24</v>
      </c>
      <c r="AO38" s="32">
        <f t="shared" si="6"/>
        <v>141804.01</v>
      </c>
    </row>
    <row r="39" spans="1:41" x14ac:dyDescent="0.2">
      <c r="A39" t="s">
        <v>547</v>
      </c>
      <c r="B39" t="s">
        <v>548</v>
      </c>
      <c r="C39" s="95">
        <v>4275</v>
      </c>
      <c r="D39" s="74" t="s">
        <v>1304</v>
      </c>
      <c r="E39" s="62" t="s">
        <v>1532</v>
      </c>
      <c r="F39" s="285">
        <v>371228.7</v>
      </c>
      <c r="G39" s="285">
        <v>0</v>
      </c>
      <c r="H39" s="285">
        <v>179732.65</v>
      </c>
      <c r="I39" s="285"/>
      <c r="J39" s="62">
        <v>-396238.19</v>
      </c>
      <c r="K39" s="62">
        <v>115740.82</v>
      </c>
      <c r="L39" s="62"/>
      <c r="O39" s="286">
        <v>260325</v>
      </c>
      <c r="Q39" s="286">
        <v>23</v>
      </c>
      <c r="R39" s="62"/>
      <c r="S39" s="62">
        <v>-2304521.69</v>
      </c>
      <c r="T39" s="62">
        <v>-291259</v>
      </c>
      <c r="U39" s="62">
        <v>2737074.7</v>
      </c>
      <c r="V39" s="52"/>
      <c r="W39" s="52">
        <v>394669.18</v>
      </c>
      <c r="X39" s="52"/>
      <c r="Y39" s="52">
        <v>7.6</v>
      </c>
      <c r="Z39" s="52">
        <v>350240</v>
      </c>
      <c r="AA39" s="52"/>
      <c r="AB39" s="287">
        <v>388240</v>
      </c>
      <c r="AC39" s="287"/>
      <c r="AD39" s="287"/>
      <c r="AE39" s="287">
        <v>136442.57999999999</v>
      </c>
      <c r="AF39" s="287">
        <v>38373.65</v>
      </c>
      <c r="AG39" s="287"/>
      <c r="AH39" s="287"/>
      <c r="AI39" s="287"/>
      <c r="AJ39" s="101">
        <f t="shared" si="7"/>
        <v>550961.35</v>
      </c>
      <c r="AK39" s="37">
        <f t="shared" si="2"/>
        <v>260348</v>
      </c>
      <c r="AL39" s="26">
        <f t="shared" si="3"/>
        <v>290613.34999999998</v>
      </c>
      <c r="AM39" s="17">
        <f t="shared" si="4"/>
        <v>744916.78</v>
      </c>
      <c r="AN39" s="19">
        <f t="shared" si="5"/>
        <v>563056.23</v>
      </c>
      <c r="AO39" s="32">
        <f t="shared" si="6"/>
        <v>181860.55000000005</v>
      </c>
    </row>
    <row r="40" spans="1:41" x14ac:dyDescent="0.2">
      <c r="A40" t="s">
        <v>547</v>
      </c>
      <c r="B40" t="s">
        <v>548</v>
      </c>
      <c r="C40" s="95">
        <v>1050</v>
      </c>
      <c r="D40" s="74" t="s">
        <v>1305</v>
      </c>
      <c r="E40" s="62" t="s">
        <v>1533</v>
      </c>
      <c r="F40" s="285">
        <v>588670.41</v>
      </c>
      <c r="G40" s="285">
        <v>0</v>
      </c>
      <c r="H40" s="285">
        <v>129297.07</v>
      </c>
      <c r="I40" s="285"/>
      <c r="J40" s="62">
        <v>165253.63</v>
      </c>
      <c r="K40" s="62">
        <v>135950.32999999999</v>
      </c>
      <c r="L40" s="62"/>
      <c r="O40" s="286">
        <v>6300</v>
      </c>
      <c r="Q40" s="286">
        <v>0</v>
      </c>
      <c r="R40" s="62"/>
      <c r="S40" s="62"/>
      <c r="T40" s="62">
        <v>24543</v>
      </c>
      <c r="U40" s="62">
        <v>1656318.18</v>
      </c>
      <c r="V40" s="52"/>
      <c r="W40" s="52">
        <v>252855.51</v>
      </c>
      <c r="X40" s="52">
        <v>81500</v>
      </c>
      <c r="Y40" s="52">
        <v>1017.72</v>
      </c>
      <c r="Z40" s="52">
        <v>416120</v>
      </c>
      <c r="AA40" s="52"/>
      <c r="AB40" s="287">
        <v>454022</v>
      </c>
      <c r="AC40" s="287"/>
      <c r="AD40" s="287">
        <v>1280</v>
      </c>
      <c r="AE40" s="287">
        <v>133989.21</v>
      </c>
      <c r="AF40" s="287">
        <v>44740.88</v>
      </c>
      <c r="AG40" s="287"/>
      <c r="AH40" s="287"/>
      <c r="AI40" s="287"/>
      <c r="AJ40" s="101">
        <f t="shared" si="7"/>
        <v>717967.48</v>
      </c>
      <c r="AK40" s="37">
        <f t="shared" si="2"/>
        <v>6300</v>
      </c>
      <c r="AL40" s="26">
        <f t="shared" si="3"/>
        <v>711667.48</v>
      </c>
      <c r="AM40" s="17">
        <f t="shared" si="4"/>
        <v>751493.23</v>
      </c>
      <c r="AN40" s="19">
        <f t="shared" si="5"/>
        <v>634032.09</v>
      </c>
      <c r="AO40" s="32">
        <f t="shared" si="6"/>
        <v>117461.14000000001</v>
      </c>
    </row>
    <row r="41" spans="1:41" x14ac:dyDescent="0.2">
      <c r="A41" t="s">
        <v>547</v>
      </c>
      <c r="B41" t="s">
        <v>548</v>
      </c>
      <c r="C41" s="95">
        <v>2081</v>
      </c>
      <c r="D41" s="74" t="s">
        <v>1306</v>
      </c>
      <c r="E41" s="62" t="s">
        <v>1534</v>
      </c>
      <c r="F41" s="285">
        <v>130815.06</v>
      </c>
      <c r="G41" s="285">
        <v>0</v>
      </c>
      <c r="H41" s="285">
        <v>81738.850000000006</v>
      </c>
      <c r="I41" s="285"/>
      <c r="J41" s="62">
        <v>109223.56</v>
      </c>
      <c r="K41" s="62">
        <v>-36947.31</v>
      </c>
      <c r="L41" s="62"/>
      <c r="O41" s="286">
        <v>577325</v>
      </c>
      <c r="Q41" s="286">
        <v>522.35</v>
      </c>
      <c r="R41" s="62"/>
      <c r="S41" s="62"/>
      <c r="T41" s="62">
        <v>3744.1</v>
      </c>
      <c r="U41" s="62">
        <v>1118559.83</v>
      </c>
      <c r="V41" s="52"/>
      <c r="W41" s="52">
        <v>292840.27</v>
      </c>
      <c r="X41" s="52">
        <v>25000</v>
      </c>
      <c r="Y41" s="52">
        <v>2.12</v>
      </c>
      <c r="Z41" s="52">
        <v>424770</v>
      </c>
      <c r="AA41" s="52"/>
      <c r="AB41" s="287">
        <v>485031</v>
      </c>
      <c r="AC41" s="287"/>
      <c r="AD41" s="287"/>
      <c r="AE41" s="287">
        <v>131202.59</v>
      </c>
      <c r="AF41" s="287">
        <v>43550.15</v>
      </c>
      <c r="AG41" s="287"/>
      <c r="AH41" s="287"/>
      <c r="AI41" s="287"/>
      <c r="AJ41" s="101">
        <f t="shared" si="7"/>
        <v>212553.91</v>
      </c>
      <c r="AK41" s="37">
        <f t="shared" si="2"/>
        <v>577847.35</v>
      </c>
      <c r="AL41" s="26">
        <f t="shared" si="3"/>
        <v>-365293.43999999994</v>
      </c>
      <c r="AM41" s="17">
        <f t="shared" si="4"/>
        <v>742612.39</v>
      </c>
      <c r="AN41" s="19">
        <f t="shared" si="5"/>
        <v>659783.74</v>
      </c>
      <c r="AO41" s="32">
        <f t="shared" si="6"/>
        <v>82828.650000000023</v>
      </c>
    </row>
    <row r="42" spans="1:41" x14ac:dyDescent="0.2">
      <c r="A42" t="s">
        <v>547</v>
      </c>
      <c r="B42" t="s">
        <v>548</v>
      </c>
      <c r="C42" s="95">
        <v>2563</v>
      </c>
      <c r="D42" s="74" t="s">
        <v>1307</v>
      </c>
      <c r="E42" s="282" t="s">
        <v>1535</v>
      </c>
      <c r="F42" s="285">
        <v>202608.74</v>
      </c>
      <c r="G42" s="285">
        <v>0</v>
      </c>
      <c r="H42" s="285">
        <v>819413.16</v>
      </c>
      <c r="I42" s="285"/>
      <c r="J42" s="62">
        <v>-685001.58</v>
      </c>
      <c r="K42" s="62">
        <v>-113128.98</v>
      </c>
      <c r="L42" s="62"/>
      <c r="N42" s="286">
        <v>150000</v>
      </c>
      <c r="O42" s="286">
        <v>41560</v>
      </c>
      <c r="Q42" s="286">
        <v>0</v>
      </c>
      <c r="R42" s="62"/>
      <c r="S42" s="62"/>
      <c r="T42" s="62"/>
      <c r="U42" s="62">
        <v>1381244.13</v>
      </c>
      <c r="V42" s="52"/>
      <c r="W42" s="52">
        <v>378571.02</v>
      </c>
      <c r="X42" s="52">
        <v>110000</v>
      </c>
      <c r="Y42" s="52">
        <v>119.72</v>
      </c>
      <c r="Z42" s="52">
        <v>481440</v>
      </c>
      <c r="AA42" s="52"/>
      <c r="AB42" s="287">
        <v>556360</v>
      </c>
      <c r="AC42" s="287"/>
      <c r="AD42" s="287">
        <v>0</v>
      </c>
      <c r="AE42" s="287">
        <v>120392.87</v>
      </c>
      <c r="AF42" s="287">
        <v>53431.7</v>
      </c>
      <c r="AG42" s="287"/>
      <c r="AH42" s="287"/>
      <c r="AI42" s="287"/>
      <c r="AJ42" s="101">
        <f t="shared" si="7"/>
        <v>1022021.9</v>
      </c>
      <c r="AK42" s="37">
        <f t="shared" si="2"/>
        <v>191560</v>
      </c>
      <c r="AL42" s="26">
        <f t="shared" si="3"/>
        <v>830461.9</v>
      </c>
      <c r="AM42" s="17">
        <f t="shared" si="4"/>
        <v>970130.74</v>
      </c>
      <c r="AN42" s="19">
        <f t="shared" si="5"/>
        <v>730184.57</v>
      </c>
      <c r="AO42" s="32">
        <f t="shared" si="6"/>
        <v>239946.17000000004</v>
      </c>
    </row>
    <row r="43" spans="1:41" x14ac:dyDescent="0.2">
      <c r="A43" t="s">
        <v>547</v>
      </c>
      <c r="B43" t="s">
        <v>548</v>
      </c>
      <c r="C43" s="95">
        <v>2302</v>
      </c>
      <c r="D43" s="74" t="s">
        <v>1308</v>
      </c>
      <c r="E43" s="56" t="s">
        <v>1536</v>
      </c>
      <c r="F43" s="285">
        <v>257809.76</v>
      </c>
      <c r="G43" s="285">
        <v>0</v>
      </c>
      <c r="H43" s="285">
        <v>888981.02</v>
      </c>
      <c r="I43" s="285"/>
      <c r="J43" s="62">
        <v>254496.27</v>
      </c>
      <c r="K43" s="62">
        <v>-114135.96</v>
      </c>
      <c r="L43" s="62"/>
      <c r="O43" s="286">
        <v>144138</v>
      </c>
      <c r="Q43" s="286">
        <v>400</v>
      </c>
      <c r="R43" s="62"/>
      <c r="S43" s="62"/>
      <c r="T43" s="62"/>
      <c r="U43" s="62">
        <v>1240631.49</v>
      </c>
      <c r="V43" s="52"/>
      <c r="W43" s="52">
        <v>349758.09</v>
      </c>
      <c r="X43" s="52">
        <v>10863.88</v>
      </c>
      <c r="Y43" s="52"/>
      <c r="Z43" s="52">
        <v>490360</v>
      </c>
      <c r="AA43" s="52"/>
      <c r="AB43" s="287">
        <v>584170</v>
      </c>
      <c r="AC43" s="287"/>
      <c r="AD43" s="287">
        <v>1280</v>
      </c>
      <c r="AE43" s="287">
        <v>99711.2</v>
      </c>
      <c r="AF43" s="287">
        <v>76197.19</v>
      </c>
      <c r="AG43" s="287"/>
      <c r="AH43" s="287"/>
      <c r="AI43" s="287"/>
      <c r="AJ43" s="101">
        <f t="shared" si="7"/>
        <v>1146790.78</v>
      </c>
      <c r="AK43" s="37">
        <f t="shared" si="2"/>
        <v>144538</v>
      </c>
      <c r="AL43" s="26">
        <f t="shared" si="3"/>
        <v>1002252.78</v>
      </c>
      <c r="AM43" s="17">
        <f t="shared" si="4"/>
        <v>850981.97</v>
      </c>
      <c r="AN43" s="19">
        <f t="shared" si="5"/>
        <v>761358.3899999999</v>
      </c>
      <c r="AO43" s="32">
        <f t="shared" si="6"/>
        <v>89623.580000000075</v>
      </c>
    </row>
    <row r="44" spans="1:41" x14ac:dyDescent="0.2">
      <c r="A44" t="s">
        <v>547</v>
      </c>
      <c r="B44" t="s">
        <v>548</v>
      </c>
      <c r="C44" s="95">
        <v>2003</v>
      </c>
      <c r="D44" s="74" t="s">
        <v>1309</v>
      </c>
      <c r="E44" s="62" t="s">
        <v>1537</v>
      </c>
      <c r="F44" s="285">
        <v>344379.03</v>
      </c>
      <c r="G44" s="285">
        <v>100000</v>
      </c>
      <c r="H44" s="285">
        <v>513302.79</v>
      </c>
      <c r="I44" s="285"/>
      <c r="J44" s="62">
        <v>27907.53</v>
      </c>
      <c r="K44" s="62">
        <v>52959.58</v>
      </c>
      <c r="L44" s="62"/>
      <c r="N44" s="286">
        <v>100000</v>
      </c>
      <c r="O44" s="286">
        <v>309750</v>
      </c>
      <c r="Q44" s="286"/>
      <c r="R44" s="62"/>
      <c r="S44" s="62"/>
      <c r="T44" s="62">
        <v>-740413.1</v>
      </c>
      <c r="U44" s="62">
        <v>2770050.54</v>
      </c>
      <c r="V44" s="52"/>
      <c r="W44" s="52">
        <v>286944.90000000002</v>
      </c>
      <c r="X44" s="52"/>
      <c r="Y44" s="52"/>
      <c r="Z44" s="52"/>
      <c r="AA44" s="52"/>
      <c r="AB44" s="287">
        <v>66240</v>
      </c>
      <c r="AC44" s="287"/>
      <c r="AD44" s="287"/>
      <c r="AE44" s="287">
        <v>102039.31</v>
      </c>
      <c r="AF44" s="287">
        <v>12687.51</v>
      </c>
      <c r="AG44" s="287"/>
      <c r="AH44" s="287"/>
      <c r="AI44" s="287"/>
      <c r="AJ44" s="101">
        <f t="shared" si="7"/>
        <v>957681.82000000007</v>
      </c>
      <c r="AK44" s="37">
        <f t="shared" si="2"/>
        <v>409750</v>
      </c>
      <c r="AL44" s="26">
        <f t="shared" si="3"/>
        <v>547931.82000000007</v>
      </c>
      <c r="AM44" s="17">
        <f t="shared" si="4"/>
        <v>286944.90000000002</v>
      </c>
      <c r="AN44" s="19">
        <f t="shared" si="5"/>
        <v>180966.82</v>
      </c>
      <c r="AO44" s="32">
        <f t="shared" si="6"/>
        <v>105978.08000000002</v>
      </c>
    </row>
    <row r="45" spans="1:41" x14ac:dyDescent="0.2">
      <c r="A45" t="s">
        <v>547</v>
      </c>
      <c r="B45" t="s">
        <v>548</v>
      </c>
      <c r="C45" s="95">
        <v>2921</v>
      </c>
      <c r="D45" s="74" t="s">
        <v>1310</v>
      </c>
      <c r="E45" s="282" t="s">
        <v>1538</v>
      </c>
      <c r="F45" s="285">
        <v>449193.46</v>
      </c>
      <c r="G45" s="285">
        <v>0</v>
      </c>
      <c r="H45" s="285">
        <v>90631.41</v>
      </c>
      <c r="I45" s="285"/>
      <c r="J45" s="62">
        <v>45097.31</v>
      </c>
      <c r="K45" s="62">
        <v>200406.01</v>
      </c>
      <c r="L45" s="62"/>
      <c r="O45" s="286">
        <v>8540</v>
      </c>
      <c r="Q45" s="286">
        <v>1250.3599999999999</v>
      </c>
      <c r="R45" s="62"/>
      <c r="S45" s="62">
        <v>16660.38</v>
      </c>
      <c r="T45" s="62">
        <v>132878.26999999999</v>
      </c>
      <c r="U45" s="62">
        <v>2356118.79</v>
      </c>
      <c r="V45" s="52"/>
      <c r="W45" s="52">
        <v>342770.89</v>
      </c>
      <c r="X45" s="52">
        <v>75000</v>
      </c>
      <c r="Y45" s="52">
        <v>840.38</v>
      </c>
      <c r="Z45" s="52">
        <v>494180</v>
      </c>
      <c r="AA45" s="52"/>
      <c r="AB45" s="287">
        <v>533620</v>
      </c>
      <c r="AC45" s="287"/>
      <c r="AD45" s="287">
        <v>16910</v>
      </c>
      <c r="AE45" s="287">
        <v>107537.16</v>
      </c>
      <c r="AF45" s="287">
        <v>10462.08</v>
      </c>
      <c r="AG45" s="287"/>
      <c r="AH45" s="287"/>
      <c r="AI45" s="287"/>
      <c r="AJ45" s="101">
        <f t="shared" si="7"/>
        <v>539824.87</v>
      </c>
      <c r="AK45" s="37">
        <f t="shared" si="2"/>
        <v>9790.36</v>
      </c>
      <c r="AL45" s="26">
        <f t="shared" si="3"/>
        <v>530034.51</v>
      </c>
      <c r="AM45" s="17">
        <f t="shared" si="4"/>
        <v>912791.27</v>
      </c>
      <c r="AN45" s="19">
        <f t="shared" si="5"/>
        <v>668529.24</v>
      </c>
      <c r="AO45" s="32">
        <f t="shared" si="6"/>
        <v>244262.03000000003</v>
      </c>
    </row>
    <row r="46" spans="1:41" x14ac:dyDescent="0.2">
      <c r="A46" t="s">
        <v>547</v>
      </c>
      <c r="B46" t="s">
        <v>548</v>
      </c>
      <c r="C46" s="95">
        <v>2021</v>
      </c>
      <c r="D46" s="74" t="s">
        <v>1311</v>
      </c>
      <c r="E46" s="62" t="s">
        <v>1539</v>
      </c>
      <c r="F46" s="285">
        <v>263499.01</v>
      </c>
      <c r="G46" s="285">
        <v>0</v>
      </c>
      <c r="H46" s="285">
        <v>139454.10999999999</v>
      </c>
      <c r="I46" s="285"/>
      <c r="J46" s="62">
        <v>182267.89</v>
      </c>
      <c r="K46" s="62">
        <v>218318.52</v>
      </c>
      <c r="L46" s="62"/>
      <c r="O46" s="286">
        <v>78660</v>
      </c>
      <c r="P46" s="286">
        <v>2759</v>
      </c>
      <c r="Q46" s="286">
        <v>350.05</v>
      </c>
      <c r="R46" s="62"/>
      <c r="S46" s="62">
        <v>-341908.85</v>
      </c>
      <c r="T46" s="62">
        <v>105525.12</v>
      </c>
      <c r="U46" s="62">
        <v>1990390.15</v>
      </c>
      <c r="V46" s="52"/>
      <c r="W46" s="52">
        <v>299971.09000000003</v>
      </c>
      <c r="X46" s="52">
        <v>65200</v>
      </c>
      <c r="Y46" s="52"/>
      <c r="Z46" s="52">
        <v>351840</v>
      </c>
      <c r="AA46" s="52"/>
      <c r="AB46" s="287">
        <v>399350</v>
      </c>
      <c r="AC46" s="287"/>
      <c r="AD46" s="287"/>
      <c r="AE46" s="287">
        <v>166993.81</v>
      </c>
      <c r="AF46" s="287">
        <v>49926.48</v>
      </c>
      <c r="AG46" s="287"/>
      <c r="AH46" s="287"/>
      <c r="AI46" s="287"/>
      <c r="AJ46" s="101">
        <f t="shared" si="7"/>
        <v>402953.12</v>
      </c>
      <c r="AK46" s="37">
        <f t="shared" si="2"/>
        <v>81769.05</v>
      </c>
      <c r="AL46" s="26">
        <f t="shared" si="3"/>
        <v>321184.07</v>
      </c>
      <c r="AM46" s="17">
        <f t="shared" si="4"/>
        <v>717011.09000000008</v>
      </c>
      <c r="AN46" s="19">
        <f t="shared" si="5"/>
        <v>616270.29</v>
      </c>
      <c r="AO46" s="32">
        <f t="shared" si="6"/>
        <v>100740.80000000005</v>
      </c>
    </row>
    <row r="47" spans="1:41" x14ac:dyDescent="0.2">
      <c r="A47" t="s">
        <v>547</v>
      </c>
      <c r="B47" t="s">
        <v>548</v>
      </c>
      <c r="C47" s="95">
        <v>1750</v>
      </c>
      <c r="D47" s="74" t="s">
        <v>1312</v>
      </c>
      <c r="E47" s="62" t="s">
        <v>1540</v>
      </c>
      <c r="F47" s="285">
        <v>255136.05</v>
      </c>
      <c r="G47" s="285">
        <v>0</v>
      </c>
      <c r="H47" s="285">
        <v>34224.339999999997</v>
      </c>
      <c r="I47" s="285"/>
      <c r="J47" s="62">
        <v>275449.49</v>
      </c>
      <c r="K47" s="62">
        <v>9404.9</v>
      </c>
      <c r="L47" s="62"/>
      <c r="N47" s="286">
        <v>100000</v>
      </c>
      <c r="O47" s="286">
        <v>57750</v>
      </c>
      <c r="Q47" s="286">
        <v>113.26</v>
      </c>
      <c r="R47" s="62"/>
      <c r="S47" s="62"/>
      <c r="T47" s="62"/>
      <c r="U47" s="62">
        <v>498635.02</v>
      </c>
      <c r="V47" s="52"/>
      <c r="W47" s="52">
        <v>308899.38</v>
      </c>
      <c r="X47" s="52"/>
      <c r="Y47" s="52"/>
      <c r="Z47" s="52">
        <v>359680</v>
      </c>
      <c r="AA47" s="52"/>
      <c r="AB47" s="287">
        <v>400510</v>
      </c>
      <c r="AC47" s="287"/>
      <c r="AD47" s="287"/>
      <c r="AE47" s="287">
        <v>92027.48</v>
      </c>
      <c r="AF47" s="287">
        <v>14771.52</v>
      </c>
      <c r="AG47" s="287"/>
      <c r="AH47" s="287"/>
      <c r="AI47" s="287"/>
      <c r="AJ47" s="101">
        <f t="shared" si="7"/>
        <v>289360.39</v>
      </c>
      <c r="AK47" s="37">
        <f t="shared" si="2"/>
        <v>157863.26</v>
      </c>
      <c r="AL47" s="26">
        <f t="shared" si="3"/>
        <v>131497.13</v>
      </c>
      <c r="AM47" s="17">
        <f t="shared" si="4"/>
        <v>668579.38</v>
      </c>
      <c r="AN47" s="19">
        <f t="shared" si="5"/>
        <v>507309</v>
      </c>
      <c r="AO47" s="32">
        <f t="shared" si="6"/>
        <v>161270.38</v>
      </c>
    </row>
    <row r="48" spans="1:41" x14ac:dyDescent="0.2">
      <c r="A48" t="s">
        <v>547</v>
      </c>
      <c r="B48" t="s">
        <v>548</v>
      </c>
      <c r="C48" s="95">
        <v>1875</v>
      </c>
      <c r="D48" s="74" t="s">
        <v>1313</v>
      </c>
      <c r="E48" s="62" t="s">
        <v>1541</v>
      </c>
      <c r="F48" s="285">
        <v>197173.34</v>
      </c>
      <c r="G48" s="285">
        <v>0</v>
      </c>
      <c r="H48" s="285">
        <v>229010.22</v>
      </c>
      <c r="I48" s="285"/>
      <c r="J48" s="62">
        <v>3</v>
      </c>
      <c r="K48" s="62">
        <v>34931.71</v>
      </c>
      <c r="L48" s="62"/>
      <c r="O48" s="286">
        <v>72022</v>
      </c>
      <c r="Q48" s="286"/>
      <c r="R48" s="62"/>
      <c r="S48" s="62">
        <v>-11452.2</v>
      </c>
      <c r="T48" s="62"/>
      <c r="U48" s="62">
        <v>452082.82</v>
      </c>
      <c r="V48" s="52"/>
      <c r="W48" s="52">
        <v>343225.88</v>
      </c>
      <c r="X48" s="52"/>
      <c r="Y48" s="52"/>
      <c r="Z48" s="52">
        <v>248520</v>
      </c>
      <c r="AA48" s="52"/>
      <c r="AB48" s="287">
        <v>320760</v>
      </c>
      <c r="AC48" s="287"/>
      <c r="AD48" s="287"/>
      <c r="AE48" s="287">
        <v>133807.6</v>
      </c>
      <c r="AF48" s="287">
        <v>8487.19</v>
      </c>
      <c r="AG48" s="287"/>
      <c r="AH48" s="287"/>
      <c r="AI48" s="287"/>
      <c r="AJ48" s="101">
        <f t="shared" si="7"/>
        <v>426183.56</v>
      </c>
      <c r="AK48" s="37">
        <f t="shared" si="2"/>
        <v>72022</v>
      </c>
      <c r="AL48" s="26">
        <f t="shared" si="3"/>
        <v>354161.56</v>
      </c>
      <c r="AM48" s="17">
        <f t="shared" si="4"/>
        <v>591745.88</v>
      </c>
      <c r="AN48" s="19">
        <f t="shared" si="5"/>
        <v>463054.79</v>
      </c>
      <c r="AO48" s="32">
        <f t="shared" si="6"/>
        <v>128691.09000000003</v>
      </c>
    </row>
    <row r="49" spans="1:41" x14ac:dyDescent="0.2">
      <c r="A49" t="s">
        <v>547</v>
      </c>
      <c r="B49" t="s">
        <v>548</v>
      </c>
      <c r="C49" s="95">
        <v>2733</v>
      </c>
      <c r="D49" s="74" t="s">
        <v>1314</v>
      </c>
      <c r="E49" s="62" t="s">
        <v>1542</v>
      </c>
      <c r="F49" s="285">
        <v>476142.05</v>
      </c>
      <c r="G49" s="285">
        <v>3500</v>
      </c>
      <c r="H49" s="285">
        <v>47590.54</v>
      </c>
      <c r="I49" s="285"/>
      <c r="J49" s="62">
        <v>2630946.58</v>
      </c>
      <c r="K49" s="62">
        <v>153898.75</v>
      </c>
      <c r="L49" s="62"/>
      <c r="O49" s="286">
        <v>123530</v>
      </c>
      <c r="Q49" s="286"/>
      <c r="R49" s="62"/>
      <c r="S49" s="62"/>
      <c r="T49" s="62"/>
      <c r="U49" s="62">
        <v>5378772.1500000004</v>
      </c>
      <c r="V49" s="52"/>
      <c r="W49" s="52">
        <v>355063.31</v>
      </c>
      <c r="X49" s="52"/>
      <c r="Y49" s="52"/>
      <c r="Z49" s="52">
        <v>370290</v>
      </c>
      <c r="AA49" s="52"/>
      <c r="AB49" s="287">
        <v>406930</v>
      </c>
      <c r="AC49" s="287"/>
      <c r="AD49" s="287"/>
      <c r="AE49" s="287">
        <v>144050.26</v>
      </c>
      <c r="AF49" s="287">
        <v>72038.41</v>
      </c>
      <c r="AG49" s="287"/>
      <c r="AH49" s="287"/>
      <c r="AI49" s="287"/>
      <c r="AJ49" s="101">
        <f t="shared" si="7"/>
        <v>527232.59</v>
      </c>
      <c r="AK49" s="37">
        <f t="shared" si="2"/>
        <v>123530</v>
      </c>
      <c r="AL49" s="26">
        <f t="shared" si="3"/>
        <v>403702.58999999997</v>
      </c>
      <c r="AM49" s="17">
        <f t="shared" si="4"/>
        <v>725353.31</v>
      </c>
      <c r="AN49" s="19">
        <f t="shared" si="5"/>
        <v>623018.67000000004</v>
      </c>
      <c r="AO49" s="32">
        <f t="shared" si="6"/>
        <v>102334.64000000001</v>
      </c>
    </row>
    <row r="50" spans="1:41" x14ac:dyDescent="0.2">
      <c r="A50" t="s">
        <v>547</v>
      </c>
      <c r="B50" t="s">
        <v>548</v>
      </c>
      <c r="C50" s="95">
        <v>2730</v>
      </c>
      <c r="D50" s="74" t="s">
        <v>1315</v>
      </c>
      <c r="E50" s="62" t="s">
        <v>1543</v>
      </c>
      <c r="F50" s="285">
        <v>312998.40000000002</v>
      </c>
      <c r="G50" s="285">
        <v>0</v>
      </c>
      <c r="H50" s="285">
        <v>711332.62</v>
      </c>
      <c r="I50" s="285"/>
      <c r="J50" s="62">
        <v>-150365.43</v>
      </c>
      <c r="K50" s="62">
        <v>-221347.59</v>
      </c>
      <c r="L50" s="62"/>
      <c r="O50" s="286">
        <v>106390</v>
      </c>
      <c r="Q50" s="286"/>
      <c r="R50" s="62">
        <v>4586</v>
      </c>
      <c r="S50" s="62"/>
      <c r="T50" s="62"/>
      <c r="U50" s="62">
        <v>1780248.13</v>
      </c>
      <c r="V50" s="52"/>
      <c r="W50" s="52">
        <v>361265.23</v>
      </c>
      <c r="X50" s="52"/>
      <c r="Y50" s="52"/>
      <c r="Z50" s="52">
        <v>426640</v>
      </c>
      <c r="AA50" s="52"/>
      <c r="AB50" s="287">
        <v>500120</v>
      </c>
      <c r="AC50" s="287"/>
      <c r="AD50" s="287"/>
      <c r="AE50" s="287">
        <v>119372.17</v>
      </c>
      <c r="AF50" s="287">
        <v>57827.07</v>
      </c>
      <c r="AG50" s="287"/>
      <c r="AH50" s="287"/>
      <c r="AI50" s="287"/>
      <c r="AJ50" s="101">
        <f t="shared" si="7"/>
        <v>1024331.02</v>
      </c>
      <c r="AK50" s="37">
        <f t="shared" si="2"/>
        <v>106390</v>
      </c>
      <c r="AL50" s="26">
        <f t="shared" si="3"/>
        <v>917941.02</v>
      </c>
      <c r="AM50" s="17">
        <f t="shared" si="4"/>
        <v>787905.23</v>
      </c>
      <c r="AN50" s="19">
        <f t="shared" si="5"/>
        <v>677319.24</v>
      </c>
      <c r="AO50" s="32">
        <f t="shared" si="6"/>
        <v>110585.98999999999</v>
      </c>
    </row>
    <row r="51" spans="1:41" x14ac:dyDescent="0.2">
      <c r="A51" t="s">
        <v>547</v>
      </c>
      <c r="B51" t="s">
        <v>548</v>
      </c>
      <c r="C51" s="95">
        <v>2627</v>
      </c>
      <c r="D51" s="74" t="s">
        <v>1316</v>
      </c>
      <c r="E51" s="62" t="s">
        <v>1544</v>
      </c>
      <c r="F51" s="285">
        <v>653679.80000000005</v>
      </c>
      <c r="G51" s="285">
        <v>72570.22</v>
      </c>
      <c r="H51" s="285">
        <v>59724.3</v>
      </c>
      <c r="I51" s="285"/>
      <c r="J51" s="62">
        <v>846856.72</v>
      </c>
      <c r="K51" s="62">
        <v>276702.14</v>
      </c>
      <c r="L51" s="62"/>
      <c r="P51" s="286">
        <v>57130</v>
      </c>
      <c r="Q51" s="286">
        <v>380</v>
      </c>
      <c r="R51" s="62"/>
      <c r="S51" s="62"/>
      <c r="T51" s="62">
        <v>197487.27</v>
      </c>
      <c r="U51" s="62">
        <v>2690789.95</v>
      </c>
      <c r="V51" s="52"/>
      <c r="W51" s="52">
        <v>315739.21000000002</v>
      </c>
      <c r="X51" s="52"/>
      <c r="Y51" s="52"/>
      <c r="Z51" s="52">
        <v>385920</v>
      </c>
      <c r="AA51" s="52">
        <v>206160</v>
      </c>
      <c r="AB51" s="287">
        <v>516473</v>
      </c>
      <c r="AC51" s="287"/>
      <c r="AD51" s="287"/>
      <c r="AE51" s="287">
        <v>405026.84</v>
      </c>
      <c r="AF51" s="287">
        <v>210</v>
      </c>
      <c r="AG51" s="287"/>
      <c r="AH51" s="287"/>
      <c r="AI51" s="287"/>
      <c r="AJ51" s="101">
        <f t="shared" si="7"/>
        <v>785974.32000000007</v>
      </c>
      <c r="AK51" s="37">
        <f t="shared" si="2"/>
        <v>57510</v>
      </c>
      <c r="AL51" s="26">
        <f t="shared" si="3"/>
        <v>728464.32000000007</v>
      </c>
      <c r="AM51" s="17">
        <f t="shared" si="4"/>
        <v>907819.21</v>
      </c>
      <c r="AN51" s="19">
        <f t="shared" si="5"/>
        <v>921709.84000000008</v>
      </c>
      <c r="AO51" s="32">
        <f t="shared" si="6"/>
        <v>-13890.630000000121</v>
      </c>
    </row>
    <row r="52" spans="1:41" x14ac:dyDescent="0.2">
      <c r="A52" t="s">
        <v>547</v>
      </c>
      <c r="B52" t="s">
        <v>548</v>
      </c>
      <c r="C52" s="95">
        <v>1841</v>
      </c>
      <c r="D52" s="74" t="s">
        <v>1317</v>
      </c>
      <c r="E52" s="62" t="s">
        <v>1545</v>
      </c>
      <c r="F52" s="285">
        <v>507154.31</v>
      </c>
      <c r="G52" s="285">
        <v>0</v>
      </c>
      <c r="H52" s="285">
        <v>33150.49</v>
      </c>
      <c r="I52" s="285"/>
      <c r="J52" s="62">
        <v>480163.26</v>
      </c>
      <c r="K52" s="62">
        <v>-29558.01</v>
      </c>
      <c r="L52" s="62"/>
      <c r="Q52" s="286">
        <v>1981</v>
      </c>
      <c r="R52" s="62"/>
      <c r="S52" s="62"/>
      <c r="T52" s="62">
        <v>36376.46</v>
      </c>
      <c r="U52" s="62">
        <v>2057308.95</v>
      </c>
      <c r="V52" s="52"/>
      <c r="W52" s="52">
        <v>278405.45</v>
      </c>
      <c r="X52" s="52"/>
      <c r="Y52" s="52"/>
      <c r="Z52" s="52"/>
      <c r="AA52" s="52"/>
      <c r="AB52" s="287">
        <v>31331</v>
      </c>
      <c r="AC52" s="287"/>
      <c r="AD52" s="287"/>
      <c r="AE52" s="287">
        <v>110913.1</v>
      </c>
      <c r="AF52" s="287">
        <v>33171.06</v>
      </c>
      <c r="AG52" s="287"/>
      <c r="AH52" s="287"/>
      <c r="AI52" s="287"/>
      <c r="AJ52" s="101">
        <f t="shared" si="7"/>
        <v>540304.80000000005</v>
      </c>
      <c r="AK52" s="37">
        <f t="shared" si="2"/>
        <v>1981</v>
      </c>
      <c r="AL52" s="26">
        <f t="shared" si="3"/>
        <v>538323.80000000005</v>
      </c>
      <c r="AM52" s="17">
        <f t="shared" si="4"/>
        <v>278405.45</v>
      </c>
      <c r="AN52" s="19">
        <f t="shared" si="5"/>
        <v>175415.16</v>
      </c>
      <c r="AO52" s="32">
        <f t="shared" si="6"/>
        <v>102990.29000000001</v>
      </c>
    </row>
    <row r="53" spans="1:41" x14ac:dyDescent="0.2">
      <c r="A53" t="s">
        <v>547</v>
      </c>
      <c r="B53" t="s">
        <v>548</v>
      </c>
      <c r="C53" s="95">
        <v>2414</v>
      </c>
      <c r="D53" s="74" t="s">
        <v>1318</v>
      </c>
      <c r="E53" s="62" t="s">
        <v>1546</v>
      </c>
      <c r="F53" s="285">
        <v>78446.820000000007</v>
      </c>
      <c r="G53" s="285">
        <v>0</v>
      </c>
      <c r="H53" s="285">
        <v>109505.19</v>
      </c>
      <c r="I53" s="285"/>
      <c r="J53" s="62">
        <v>120910.33</v>
      </c>
      <c r="K53" s="62">
        <v>178017.73</v>
      </c>
      <c r="L53" s="62"/>
      <c r="Q53" s="286">
        <v>14.39</v>
      </c>
      <c r="R53" s="62"/>
      <c r="S53" s="62"/>
      <c r="T53" s="62"/>
      <c r="U53" s="62">
        <v>1988049.06</v>
      </c>
      <c r="V53" s="52"/>
      <c r="W53" s="52">
        <v>188492.9</v>
      </c>
      <c r="X53" s="52"/>
      <c r="Y53" s="52"/>
      <c r="Z53" s="52">
        <v>278910</v>
      </c>
      <c r="AA53" s="52">
        <v>48691.85</v>
      </c>
      <c r="AB53" s="287">
        <v>349750</v>
      </c>
      <c r="AC53" s="287"/>
      <c r="AD53" s="287"/>
      <c r="AE53" s="287">
        <v>244073.19</v>
      </c>
      <c r="AF53" s="287">
        <v>12331.21</v>
      </c>
      <c r="AG53" s="287"/>
      <c r="AH53" s="287"/>
      <c r="AI53" s="287"/>
      <c r="AJ53" s="101">
        <f t="shared" si="7"/>
        <v>187952.01</v>
      </c>
      <c r="AK53" s="37">
        <f t="shared" si="2"/>
        <v>14.39</v>
      </c>
      <c r="AL53" s="26">
        <f t="shared" si="3"/>
        <v>187937.62</v>
      </c>
      <c r="AM53" s="17">
        <f t="shared" si="4"/>
        <v>516094.75</v>
      </c>
      <c r="AN53" s="19">
        <f t="shared" si="5"/>
        <v>606154.39999999991</v>
      </c>
      <c r="AO53" s="32">
        <f t="shared" si="6"/>
        <v>-90059.649999999907</v>
      </c>
    </row>
    <row r="54" spans="1:41" x14ac:dyDescent="0.2">
      <c r="A54" t="s">
        <v>547</v>
      </c>
      <c r="B54" t="s">
        <v>548</v>
      </c>
      <c r="C54" s="95">
        <v>1799</v>
      </c>
      <c r="D54" s="74" t="s">
        <v>1319</v>
      </c>
      <c r="E54" s="62" t="s">
        <v>1547</v>
      </c>
      <c r="F54" s="285">
        <v>70214.78</v>
      </c>
      <c r="G54" s="285">
        <v>0</v>
      </c>
      <c r="H54" s="285">
        <v>126334.17</v>
      </c>
      <c r="I54" s="285"/>
      <c r="J54" s="62">
        <v>6234.93</v>
      </c>
      <c r="K54" s="62">
        <v>162955.70000000001</v>
      </c>
      <c r="L54" s="62"/>
      <c r="O54" s="286">
        <v>170045</v>
      </c>
      <c r="Q54" s="286">
        <v>830</v>
      </c>
      <c r="R54" s="62"/>
      <c r="S54" s="62">
        <v>249356.91</v>
      </c>
      <c r="T54" s="62">
        <v>-509277.18</v>
      </c>
      <c r="U54" s="62">
        <v>1911374.52</v>
      </c>
      <c r="V54" s="52"/>
      <c r="W54" s="52">
        <v>251914.73</v>
      </c>
      <c r="X54" s="52"/>
      <c r="Y54" s="52"/>
      <c r="Z54" s="52">
        <v>331970</v>
      </c>
      <c r="AA54" s="52"/>
      <c r="AB54" s="287">
        <v>406430</v>
      </c>
      <c r="AC54" s="287"/>
      <c r="AD54" s="287"/>
      <c r="AE54" s="287">
        <v>88406.52</v>
      </c>
      <c r="AF54" s="287">
        <v>20607.27</v>
      </c>
      <c r="AG54" s="287"/>
      <c r="AH54" s="287"/>
      <c r="AI54" s="287"/>
      <c r="AJ54" s="101">
        <f t="shared" si="7"/>
        <v>196548.95</v>
      </c>
      <c r="AK54" s="37">
        <f t="shared" si="2"/>
        <v>170875</v>
      </c>
      <c r="AL54" s="26">
        <f t="shared" si="3"/>
        <v>25673.950000000012</v>
      </c>
      <c r="AM54" s="17">
        <f t="shared" si="4"/>
        <v>583884.73</v>
      </c>
      <c r="AN54" s="19">
        <f t="shared" si="5"/>
        <v>515443.79000000004</v>
      </c>
      <c r="AO54" s="32">
        <f t="shared" si="6"/>
        <v>68440.939999999944</v>
      </c>
    </row>
    <row r="55" spans="1:41" x14ac:dyDescent="0.2">
      <c r="A55" t="s">
        <v>551</v>
      </c>
      <c r="B55" t="s">
        <v>552</v>
      </c>
      <c r="C55" s="95">
        <v>2442</v>
      </c>
      <c r="D55" s="74" t="s">
        <v>1320</v>
      </c>
      <c r="E55" s="62" t="s">
        <v>1548</v>
      </c>
      <c r="F55" s="285">
        <v>245511.53</v>
      </c>
      <c r="G55" s="285">
        <v>7612</v>
      </c>
      <c r="H55" s="285">
        <v>54297.93</v>
      </c>
      <c r="I55" s="285"/>
      <c r="J55" s="62">
        <v>111448.39</v>
      </c>
      <c r="K55" s="62">
        <v>106953.4</v>
      </c>
      <c r="L55" s="62"/>
      <c r="O55" s="286">
        <v>33230</v>
      </c>
      <c r="Q55" s="286">
        <v>697.97</v>
      </c>
      <c r="R55" s="62"/>
      <c r="S55" s="62"/>
      <c r="T55" s="62"/>
      <c r="U55" s="62">
        <v>1946410.43</v>
      </c>
      <c r="V55" s="52">
        <v>1.94</v>
      </c>
      <c r="W55" s="52">
        <v>179719.57</v>
      </c>
      <c r="X55" s="52"/>
      <c r="Y55" s="52"/>
      <c r="Z55" s="52">
        <v>448077</v>
      </c>
      <c r="AA55" s="52">
        <v>61300</v>
      </c>
      <c r="AB55" s="287">
        <v>536997</v>
      </c>
      <c r="AC55" s="287"/>
      <c r="AD55" s="287"/>
      <c r="AE55" s="287">
        <v>139744.48000000001</v>
      </c>
      <c r="AF55" s="287">
        <v>22320.41</v>
      </c>
      <c r="AG55" s="287"/>
      <c r="AH55" s="287"/>
      <c r="AI55" s="287"/>
      <c r="AJ55" s="101">
        <f t="shared" si="7"/>
        <v>307421.46000000002</v>
      </c>
      <c r="AK55" s="37">
        <f t="shared" si="2"/>
        <v>33927.97</v>
      </c>
      <c r="AL55" s="26">
        <f t="shared" si="3"/>
        <v>273493.49</v>
      </c>
      <c r="AM55" s="17">
        <f t="shared" si="4"/>
        <v>689098.51</v>
      </c>
      <c r="AN55" s="19">
        <f t="shared" si="5"/>
        <v>699061.89</v>
      </c>
      <c r="AO55" s="32">
        <f t="shared" si="6"/>
        <v>-9963.3800000000047</v>
      </c>
    </row>
    <row r="56" spans="1:41" x14ac:dyDescent="0.2">
      <c r="A56" t="s">
        <v>551</v>
      </c>
      <c r="B56" t="s">
        <v>552</v>
      </c>
      <c r="C56" s="95">
        <v>1417</v>
      </c>
      <c r="D56" s="74" t="s">
        <v>1321</v>
      </c>
      <c r="E56" s="62" t="s">
        <v>1549</v>
      </c>
      <c r="F56" s="285">
        <v>176523.74</v>
      </c>
      <c r="G56" s="285">
        <v>29683</v>
      </c>
      <c r="H56" s="285">
        <v>23578.52</v>
      </c>
      <c r="I56" s="285"/>
      <c r="J56" s="62">
        <v>504700.93</v>
      </c>
      <c r="K56" s="62">
        <v>150181.57999999999</v>
      </c>
      <c r="L56" s="62"/>
      <c r="O56" s="286">
        <v>20560.169999999998</v>
      </c>
      <c r="Q56" s="286">
        <v>0</v>
      </c>
      <c r="R56" s="62"/>
      <c r="S56" s="62"/>
      <c r="T56" s="62"/>
      <c r="U56" s="62">
        <v>1372237.86</v>
      </c>
      <c r="V56" s="52"/>
      <c r="W56" s="52">
        <v>136129.09</v>
      </c>
      <c r="X56" s="52"/>
      <c r="Y56" s="52"/>
      <c r="Z56" s="52">
        <v>208244.4</v>
      </c>
      <c r="AA56" s="52">
        <v>36900</v>
      </c>
      <c r="AB56" s="287">
        <v>243944.4</v>
      </c>
      <c r="AC56" s="287"/>
      <c r="AD56" s="287"/>
      <c r="AE56" s="287">
        <v>104263.09</v>
      </c>
      <c r="AF56" s="287">
        <v>72576.929999999993</v>
      </c>
      <c r="AG56" s="287"/>
      <c r="AH56" s="287"/>
      <c r="AI56" s="287"/>
      <c r="AJ56" s="101">
        <f t="shared" si="7"/>
        <v>229785.25999999998</v>
      </c>
      <c r="AK56" s="37">
        <f t="shared" si="2"/>
        <v>20560.169999999998</v>
      </c>
      <c r="AL56" s="26">
        <f t="shared" si="3"/>
        <v>209225.08999999997</v>
      </c>
      <c r="AM56" s="17">
        <f t="shared" si="4"/>
        <v>381273.49</v>
      </c>
      <c r="AN56" s="19">
        <f t="shared" si="5"/>
        <v>420784.42</v>
      </c>
      <c r="AO56" s="32">
        <f t="shared" si="6"/>
        <v>-39510.929999999993</v>
      </c>
    </row>
    <row r="57" spans="1:41" x14ac:dyDescent="0.2">
      <c r="A57" t="s">
        <v>551</v>
      </c>
      <c r="B57" t="s">
        <v>552</v>
      </c>
      <c r="C57" s="95">
        <v>1301</v>
      </c>
      <c r="D57" s="74" t="s">
        <v>1322</v>
      </c>
      <c r="E57" s="62" t="s">
        <v>1550</v>
      </c>
      <c r="F57" s="285">
        <v>198258.34</v>
      </c>
      <c r="G57" s="285">
        <v>0</v>
      </c>
      <c r="H57" s="285">
        <v>52383.89</v>
      </c>
      <c r="I57" s="285"/>
      <c r="J57" s="62">
        <v>22645.91</v>
      </c>
      <c r="K57" s="62">
        <v>40691.35</v>
      </c>
      <c r="L57" s="62"/>
      <c r="N57" s="286">
        <v>3000</v>
      </c>
      <c r="O57" s="286">
        <v>25530</v>
      </c>
      <c r="Q57" s="286">
        <v>28.04</v>
      </c>
      <c r="R57" s="62"/>
      <c r="S57" s="62"/>
      <c r="T57" s="62">
        <v>1284.69</v>
      </c>
      <c r="U57" s="62">
        <v>1028783.07</v>
      </c>
      <c r="V57" s="52">
        <v>5.4</v>
      </c>
      <c r="W57" s="52">
        <v>153378.51999999999</v>
      </c>
      <c r="X57" s="52"/>
      <c r="Y57" s="52"/>
      <c r="Z57" s="52">
        <v>186956.7</v>
      </c>
      <c r="AA57" s="52">
        <v>34000</v>
      </c>
      <c r="AB57" s="287">
        <v>248576.7</v>
      </c>
      <c r="AC57" s="287"/>
      <c r="AD57" s="287"/>
      <c r="AE57" s="287">
        <v>219193.38</v>
      </c>
      <c r="AF57" s="287">
        <v>16558.32</v>
      </c>
      <c r="AG57" s="287"/>
      <c r="AH57" s="287"/>
      <c r="AI57" s="287"/>
      <c r="AJ57" s="101">
        <f t="shared" si="7"/>
        <v>250642.22999999998</v>
      </c>
      <c r="AK57" s="37">
        <f t="shared" si="2"/>
        <v>28558.04</v>
      </c>
      <c r="AL57" s="26">
        <f t="shared" si="3"/>
        <v>222084.18999999997</v>
      </c>
      <c r="AM57" s="17">
        <f t="shared" si="4"/>
        <v>374340.62</v>
      </c>
      <c r="AN57" s="19">
        <f t="shared" si="5"/>
        <v>484328.4</v>
      </c>
      <c r="AO57" s="32">
        <f t="shared" si="6"/>
        <v>-109987.78000000003</v>
      </c>
    </row>
    <row r="58" spans="1:41" x14ac:dyDescent="0.2">
      <c r="A58" t="s">
        <v>551</v>
      </c>
      <c r="B58" t="s">
        <v>552</v>
      </c>
      <c r="C58" s="95">
        <v>2427</v>
      </c>
      <c r="D58" s="74" t="s">
        <v>1323</v>
      </c>
      <c r="E58" s="62" t="s">
        <v>1551</v>
      </c>
      <c r="F58" s="285">
        <v>516369.49</v>
      </c>
      <c r="G58" s="285">
        <v>20034.490000000002</v>
      </c>
      <c r="H58" s="285">
        <v>33570.300000000003</v>
      </c>
      <c r="I58" s="285"/>
      <c r="J58" s="62">
        <v>74643.199999999997</v>
      </c>
      <c r="K58" s="62">
        <v>66924.45</v>
      </c>
      <c r="L58" s="62"/>
      <c r="N58" s="286">
        <v>2000</v>
      </c>
      <c r="O58" s="286">
        <v>33082.639999999999</v>
      </c>
      <c r="Q58" s="286">
        <v>18.690000000000001</v>
      </c>
      <c r="R58" s="62"/>
      <c r="S58" s="62"/>
      <c r="T58" s="62"/>
      <c r="U58" s="62">
        <v>566631.65</v>
      </c>
      <c r="V58" s="52"/>
      <c r="W58" s="52">
        <v>208425.67</v>
      </c>
      <c r="X58" s="52"/>
      <c r="Y58" s="52">
        <v>12.43</v>
      </c>
      <c r="Z58" s="52">
        <v>369054</v>
      </c>
      <c r="AA58" s="52">
        <v>45300</v>
      </c>
      <c r="AB58" s="287">
        <v>441974</v>
      </c>
      <c r="AC58" s="287"/>
      <c r="AD58" s="287"/>
      <c r="AE58" s="287">
        <v>147993.67000000001</v>
      </c>
      <c r="AF58" s="287">
        <v>12145.41</v>
      </c>
      <c r="AG58" s="287"/>
      <c r="AH58" s="287"/>
      <c r="AI58" s="287"/>
      <c r="AJ58" s="101">
        <f t="shared" si="7"/>
        <v>569974.28</v>
      </c>
      <c r="AK58" s="37">
        <f t="shared" si="2"/>
        <v>35101.33</v>
      </c>
      <c r="AL58" s="26">
        <f t="shared" si="3"/>
        <v>534872.95000000007</v>
      </c>
      <c r="AM58" s="17">
        <f t="shared" si="4"/>
        <v>622792.1</v>
      </c>
      <c r="AN58" s="19">
        <f t="shared" si="5"/>
        <v>602113.08000000007</v>
      </c>
      <c r="AO58" s="32">
        <f t="shared" si="6"/>
        <v>20679.019999999902</v>
      </c>
    </row>
    <row r="59" spans="1:41" x14ac:dyDescent="0.2">
      <c r="A59" t="s">
        <v>551</v>
      </c>
      <c r="B59" t="s">
        <v>552</v>
      </c>
      <c r="C59" s="95">
        <v>1385</v>
      </c>
      <c r="D59" s="74" t="s">
        <v>1324</v>
      </c>
      <c r="E59" s="62" t="s">
        <v>1552</v>
      </c>
      <c r="F59" s="285">
        <v>80251.360000000001</v>
      </c>
      <c r="G59" s="285">
        <v>8021.96</v>
      </c>
      <c r="H59" s="285">
        <v>7312.05</v>
      </c>
      <c r="I59" s="285"/>
      <c r="J59" s="62">
        <v>248937.3</v>
      </c>
      <c r="K59" s="62">
        <v>42808.09</v>
      </c>
      <c r="L59" s="62"/>
      <c r="O59" s="286">
        <v>29225</v>
      </c>
      <c r="Q59" s="286"/>
      <c r="R59" s="62"/>
      <c r="S59" s="62"/>
      <c r="T59" s="62">
        <v>-32897.97</v>
      </c>
      <c r="U59" s="62">
        <v>1787234.17</v>
      </c>
      <c r="V59" s="52"/>
      <c r="W59" s="52">
        <v>137768.75</v>
      </c>
      <c r="X59" s="52"/>
      <c r="Y59" s="52">
        <v>2.3199999999999998</v>
      </c>
      <c r="Z59" s="52">
        <v>201012</v>
      </c>
      <c r="AA59" s="52">
        <v>46800</v>
      </c>
      <c r="AB59" s="287">
        <v>279412</v>
      </c>
      <c r="AC59" s="287"/>
      <c r="AD59" s="287"/>
      <c r="AE59" s="287">
        <v>126837.97</v>
      </c>
      <c r="AF59" s="287">
        <v>44398.86</v>
      </c>
      <c r="AG59" s="287"/>
      <c r="AH59" s="287"/>
      <c r="AI59" s="287"/>
      <c r="AJ59" s="101">
        <f t="shared" si="7"/>
        <v>95585.37000000001</v>
      </c>
      <c r="AK59" s="37">
        <f t="shared" si="2"/>
        <v>29225</v>
      </c>
      <c r="AL59" s="26">
        <f t="shared" si="3"/>
        <v>66360.37000000001</v>
      </c>
      <c r="AM59" s="17">
        <f t="shared" si="4"/>
        <v>385583.07</v>
      </c>
      <c r="AN59" s="19">
        <f t="shared" si="5"/>
        <v>450648.82999999996</v>
      </c>
      <c r="AO59" s="32">
        <f t="shared" si="6"/>
        <v>-65065.759999999951</v>
      </c>
    </row>
    <row r="60" spans="1:41" x14ac:dyDescent="0.2">
      <c r="A60" t="s">
        <v>551</v>
      </c>
      <c r="B60" t="s">
        <v>552</v>
      </c>
      <c r="C60" s="95">
        <v>2740</v>
      </c>
      <c r="D60" s="74" t="s">
        <v>1325</v>
      </c>
      <c r="E60" s="62" t="s">
        <v>1553</v>
      </c>
      <c r="F60" s="285">
        <v>116073.78</v>
      </c>
      <c r="G60" s="285">
        <v>10513.4</v>
      </c>
      <c r="H60" s="285">
        <v>66785.8</v>
      </c>
      <c r="I60" s="285"/>
      <c r="J60" s="62">
        <v>2162560.91</v>
      </c>
      <c r="K60" s="62">
        <v>58105.38</v>
      </c>
      <c r="L60" s="62"/>
      <c r="O60" s="286">
        <v>30345</v>
      </c>
      <c r="Q60" s="286">
        <v>7</v>
      </c>
      <c r="R60" s="62"/>
      <c r="S60" s="62"/>
      <c r="T60" s="62"/>
      <c r="U60" s="62">
        <v>3909726.18</v>
      </c>
      <c r="V60" s="52"/>
      <c r="W60" s="52">
        <v>230458.87</v>
      </c>
      <c r="X60" s="52"/>
      <c r="Y60" s="52">
        <v>0.1</v>
      </c>
      <c r="Z60" s="52">
        <v>417900</v>
      </c>
      <c r="AA60" s="52">
        <v>66801.63</v>
      </c>
      <c r="AB60" s="287">
        <v>495280</v>
      </c>
      <c r="AC60" s="287"/>
      <c r="AD60" s="287"/>
      <c r="AE60" s="287">
        <v>172209.82</v>
      </c>
      <c r="AF60" s="287">
        <v>60515.09</v>
      </c>
      <c r="AG60" s="287"/>
      <c r="AH60" s="287"/>
      <c r="AI60" s="287"/>
      <c r="AJ60" s="101">
        <f t="shared" si="7"/>
        <v>193372.97999999998</v>
      </c>
      <c r="AK60" s="37">
        <f t="shared" si="2"/>
        <v>30352</v>
      </c>
      <c r="AL60" s="26">
        <f t="shared" si="3"/>
        <v>163020.97999999998</v>
      </c>
      <c r="AM60" s="17">
        <f t="shared" si="4"/>
        <v>715160.6</v>
      </c>
      <c r="AN60" s="19">
        <f t="shared" si="5"/>
        <v>728004.91</v>
      </c>
      <c r="AO60" s="32">
        <f t="shared" si="6"/>
        <v>-12844.310000000056</v>
      </c>
    </row>
    <row r="61" spans="1:41" ht="15.75" customHeight="1" x14ac:dyDescent="0.2">
      <c r="A61" t="s">
        <v>551</v>
      </c>
      <c r="B61" t="s">
        <v>552</v>
      </c>
      <c r="C61" s="95">
        <v>4108</v>
      </c>
      <c r="D61" s="74" t="s">
        <v>1326</v>
      </c>
      <c r="E61" s="62" t="s">
        <v>1554</v>
      </c>
      <c r="F61" s="285">
        <v>216573.01</v>
      </c>
      <c r="G61" s="285">
        <v>10481.16</v>
      </c>
      <c r="H61" s="285">
        <v>56630.6</v>
      </c>
      <c r="I61" s="285"/>
      <c r="J61" s="62">
        <v>157894.92000000001</v>
      </c>
      <c r="K61" s="62">
        <v>836941.05</v>
      </c>
      <c r="L61" s="62"/>
      <c r="N61" s="286">
        <v>2000</v>
      </c>
      <c r="O61" s="286">
        <v>34925</v>
      </c>
      <c r="Q61" s="286">
        <v>18.690000000000001</v>
      </c>
      <c r="R61" s="62"/>
      <c r="S61" s="62"/>
      <c r="T61" s="62"/>
      <c r="U61" s="62">
        <v>2469567.41</v>
      </c>
      <c r="V61" s="52">
        <v>3.86</v>
      </c>
      <c r="W61" s="52">
        <v>333214.95</v>
      </c>
      <c r="X61" s="52"/>
      <c r="Y61" s="52">
        <v>463.42</v>
      </c>
      <c r="Z61" s="52">
        <v>607252</v>
      </c>
      <c r="AA61" s="52">
        <v>53700</v>
      </c>
      <c r="AB61" s="287">
        <v>704062</v>
      </c>
      <c r="AC61" s="287"/>
      <c r="AD61" s="287"/>
      <c r="AE61" s="287">
        <v>198556.21</v>
      </c>
      <c r="AF61" s="287">
        <v>65664.100000000006</v>
      </c>
      <c r="AG61" s="287"/>
      <c r="AH61" s="287"/>
      <c r="AI61" s="287">
        <v>20701.63</v>
      </c>
      <c r="AJ61" s="101">
        <f t="shared" si="7"/>
        <v>283684.77</v>
      </c>
      <c r="AK61" s="37">
        <f t="shared" si="2"/>
        <v>36943.69</v>
      </c>
      <c r="AL61" s="26">
        <f t="shared" si="3"/>
        <v>246741.08000000002</v>
      </c>
      <c r="AM61" s="17">
        <f t="shared" si="4"/>
        <v>994634.23</v>
      </c>
      <c r="AN61" s="19">
        <f t="shared" si="5"/>
        <v>988983.94</v>
      </c>
      <c r="AO61" s="32">
        <f t="shared" si="6"/>
        <v>5650.2900000000373</v>
      </c>
    </row>
    <row r="62" spans="1:41" x14ac:dyDescent="0.2">
      <c r="A62" t="s">
        <v>551</v>
      </c>
      <c r="B62" t="s">
        <v>552</v>
      </c>
      <c r="C62" s="95">
        <v>2522</v>
      </c>
      <c r="D62" s="74" t="s">
        <v>1327</v>
      </c>
      <c r="E62" s="62" t="s">
        <v>1639</v>
      </c>
      <c r="F62" s="285">
        <v>178373.57</v>
      </c>
      <c r="G62" s="285">
        <v>2030.85</v>
      </c>
      <c r="H62" s="285">
        <v>83667.89</v>
      </c>
      <c r="I62" s="285"/>
      <c r="J62" s="62">
        <v>361379.8</v>
      </c>
      <c r="K62" s="62">
        <v>172441.88</v>
      </c>
      <c r="L62" s="62"/>
      <c r="N62" s="286">
        <v>3000</v>
      </c>
      <c r="O62" s="286">
        <v>22625</v>
      </c>
      <c r="Q62" s="286">
        <v>28.04</v>
      </c>
      <c r="R62" s="62"/>
      <c r="S62" s="62"/>
      <c r="T62" s="62"/>
      <c r="U62" s="62">
        <v>2114448.44</v>
      </c>
      <c r="V62" s="52"/>
      <c r="W62" s="52">
        <v>120631.72</v>
      </c>
      <c r="X62" s="52"/>
      <c r="Y62" s="52">
        <v>597.14</v>
      </c>
      <c r="Z62" s="52">
        <v>298968</v>
      </c>
      <c r="AA62" s="52">
        <v>44500</v>
      </c>
      <c r="AB62" s="287">
        <v>343468</v>
      </c>
      <c r="AC62" s="287"/>
      <c r="AD62" s="287"/>
      <c r="AE62" s="287">
        <v>146410.9</v>
      </c>
      <c r="AF62" s="287">
        <v>53195.97</v>
      </c>
      <c r="AG62" s="287"/>
      <c r="AH62" s="287"/>
      <c r="AI62" s="287"/>
      <c r="AJ62" s="101">
        <f t="shared" si="7"/>
        <v>264072.31</v>
      </c>
      <c r="AK62" s="37">
        <f t="shared" si="2"/>
        <v>25653.040000000001</v>
      </c>
      <c r="AL62" s="26">
        <f t="shared" si="3"/>
        <v>238419.27</v>
      </c>
      <c r="AM62" s="17">
        <f t="shared" si="4"/>
        <v>464696.86</v>
      </c>
      <c r="AN62" s="19">
        <f t="shared" si="5"/>
        <v>543074.87</v>
      </c>
      <c r="AO62" s="32">
        <f t="shared" si="6"/>
        <v>-78378.010000000009</v>
      </c>
    </row>
    <row r="63" spans="1:41" x14ac:dyDescent="0.2">
      <c r="A63" t="s">
        <v>551</v>
      </c>
      <c r="B63" t="s">
        <v>552</v>
      </c>
      <c r="C63" s="95">
        <v>1433</v>
      </c>
      <c r="D63" s="74" t="s">
        <v>1328</v>
      </c>
      <c r="E63" s="62" t="s">
        <v>1642</v>
      </c>
      <c r="F63" s="285">
        <v>119515.46</v>
      </c>
      <c r="G63" s="285">
        <v>0</v>
      </c>
      <c r="H63" s="285">
        <v>29727.919999999998</v>
      </c>
      <c r="I63" s="285"/>
      <c r="J63" s="62">
        <v>1767584.3</v>
      </c>
      <c r="K63" s="62">
        <v>27404.3</v>
      </c>
      <c r="L63" s="62"/>
      <c r="O63" s="286">
        <v>30225</v>
      </c>
      <c r="Q63" s="286"/>
      <c r="R63" s="62"/>
      <c r="S63" s="62"/>
      <c r="T63" s="62"/>
      <c r="U63" s="62">
        <v>2791483.6</v>
      </c>
      <c r="V63" s="52"/>
      <c r="W63" s="52">
        <v>164026.21</v>
      </c>
      <c r="X63" s="52"/>
      <c r="Y63" s="52">
        <v>6.09</v>
      </c>
      <c r="Z63" s="52">
        <v>374574</v>
      </c>
      <c r="AA63" s="52">
        <v>45300</v>
      </c>
      <c r="AB63" s="287">
        <v>451474</v>
      </c>
      <c r="AC63" s="287"/>
      <c r="AD63" s="287"/>
      <c r="AE63" s="287">
        <v>130968.3</v>
      </c>
      <c r="AF63" s="287">
        <v>50194.68</v>
      </c>
      <c r="AG63" s="287"/>
      <c r="AH63" s="287"/>
      <c r="AI63" s="287"/>
      <c r="AJ63" s="101">
        <f t="shared" si="7"/>
        <v>149243.38</v>
      </c>
      <c r="AK63" s="37">
        <f t="shared" si="2"/>
        <v>30225</v>
      </c>
      <c r="AL63" s="26">
        <f t="shared" si="3"/>
        <v>119018.38</v>
      </c>
      <c r="AM63" s="17">
        <f t="shared" si="4"/>
        <v>583906.30000000005</v>
      </c>
      <c r="AN63" s="19">
        <f t="shared" si="5"/>
        <v>632636.9800000001</v>
      </c>
      <c r="AO63" s="32">
        <f t="shared" si="6"/>
        <v>-48730.680000000051</v>
      </c>
    </row>
    <row r="64" spans="1:41" x14ac:dyDescent="0.2">
      <c r="A64" t="s">
        <v>555</v>
      </c>
      <c r="B64" t="s">
        <v>556</v>
      </c>
      <c r="C64" s="95">
        <v>4846</v>
      </c>
      <c r="D64" s="74" t="s">
        <v>1329</v>
      </c>
      <c r="E64" s="62" t="s">
        <v>1555</v>
      </c>
      <c r="F64" s="285">
        <v>587224.72</v>
      </c>
      <c r="G64" s="285">
        <v>0</v>
      </c>
      <c r="H64" s="285">
        <v>203023.04</v>
      </c>
      <c r="I64" s="285"/>
      <c r="J64" s="62">
        <v>338025.53</v>
      </c>
      <c r="K64" s="62">
        <v>40478.910000000003</v>
      </c>
      <c r="L64" s="62"/>
      <c r="O64" s="286">
        <v>6000</v>
      </c>
      <c r="P64" s="286">
        <v>95125</v>
      </c>
      <c r="Q64" s="286"/>
      <c r="R64" s="62"/>
      <c r="S64" s="62"/>
      <c r="T64" s="62">
        <v>138717.6</v>
      </c>
      <c r="U64" s="62">
        <v>1683662.57</v>
      </c>
      <c r="V64" s="52"/>
      <c r="W64" s="52">
        <v>210146.65</v>
      </c>
      <c r="X64" s="52">
        <v>54475</v>
      </c>
      <c r="Y64" s="52"/>
      <c r="Z64" s="52">
        <v>679898.9</v>
      </c>
      <c r="AA64" s="52"/>
      <c r="AB64" s="287">
        <v>721457.9</v>
      </c>
      <c r="AC64" s="287"/>
      <c r="AD64" s="287"/>
      <c r="AE64" s="287">
        <v>165039.25</v>
      </c>
      <c r="AF64" s="287">
        <v>23281.360000000001</v>
      </c>
      <c r="AG64" s="287"/>
      <c r="AH64" s="287"/>
      <c r="AI64" s="287"/>
      <c r="AJ64" s="101">
        <f t="shared" si="7"/>
        <v>790247.76</v>
      </c>
      <c r="AK64" s="37">
        <f t="shared" si="2"/>
        <v>101125</v>
      </c>
      <c r="AL64" s="26">
        <f t="shared" si="3"/>
        <v>689122.76</v>
      </c>
      <c r="AM64" s="17">
        <f t="shared" si="4"/>
        <v>944520.55</v>
      </c>
      <c r="AN64" s="19">
        <f t="shared" si="5"/>
        <v>909778.51</v>
      </c>
      <c r="AO64" s="32">
        <f t="shared" si="6"/>
        <v>34742.040000000037</v>
      </c>
    </row>
    <row r="65" spans="1:41" x14ac:dyDescent="0.2">
      <c r="A65" t="s">
        <v>555</v>
      </c>
      <c r="B65" t="s">
        <v>556</v>
      </c>
      <c r="C65" s="95">
        <v>2013</v>
      </c>
      <c r="D65" s="74" t="s">
        <v>1330</v>
      </c>
      <c r="E65" s="62" t="s">
        <v>1556</v>
      </c>
      <c r="F65" s="285">
        <v>473776.91</v>
      </c>
      <c r="G65" s="285">
        <v>0</v>
      </c>
      <c r="H65" s="285">
        <v>58723.360000000001</v>
      </c>
      <c r="I65" s="285"/>
      <c r="J65" s="62">
        <v>-9524.68</v>
      </c>
      <c r="K65" s="62">
        <v>256701.46</v>
      </c>
      <c r="L65" s="62"/>
      <c r="O65" s="286">
        <v>6000</v>
      </c>
      <c r="P65" s="286">
        <v>71300</v>
      </c>
      <c r="Q65" s="286">
        <v>163.74</v>
      </c>
      <c r="R65" s="62"/>
      <c r="S65" s="62"/>
      <c r="T65" s="62"/>
      <c r="U65" s="62">
        <v>1188971.67</v>
      </c>
      <c r="V65" s="52"/>
      <c r="W65" s="52">
        <v>270911.83</v>
      </c>
      <c r="X65" s="52"/>
      <c r="Y65" s="52"/>
      <c r="Z65" s="52">
        <v>203300</v>
      </c>
      <c r="AA65" s="52"/>
      <c r="AB65" s="287">
        <v>309380</v>
      </c>
      <c r="AC65" s="287"/>
      <c r="AD65" s="287"/>
      <c r="AE65" s="287">
        <v>144473.4</v>
      </c>
      <c r="AF65" s="287">
        <v>78242.789999999994</v>
      </c>
      <c r="AG65" s="287"/>
      <c r="AH65" s="287"/>
      <c r="AI65" s="287"/>
      <c r="AJ65" s="101">
        <f t="shared" si="7"/>
        <v>532500.27</v>
      </c>
      <c r="AK65" s="37">
        <f t="shared" si="2"/>
        <v>77463.740000000005</v>
      </c>
      <c r="AL65" s="26">
        <f t="shared" si="3"/>
        <v>455036.53</v>
      </c>
      <c r="AM65" s="17">
        <f t="shared" si="4"/>
        <v>474211.83</v>
      </c>
      <c r="AN65" s="19">
        <f t="shared" si="5"/>
        <v>532096.19000000006</v>
      </c>
      <c r="AO65" s="32">
        <f t="shared" si="6"/>
        <v>-57884.360000000044</v>
      </c>
    </row>
    <row r="66" spans="1:41" x14ac:dyDescent="0.2">
      <c r="A66" t="s">
        <v>555</v>
      </c>
      <c r="B66" t="s">
        <v>556</v>
      </c>
      <c r="C66" s="95">
        <v>1672</v>
      </c>
      <c r="D66" s="74" t="s">
        <v>1331</v>
      </c>
      <c r="E66" s="62" t="s">
        <v>1557</v>
      </c>
      <c r="F66" s="285">
        <v>559382.1</v>
      </c>
      <c r="G66" s="285">
        <v>0</v>
      </c>
      <c r="H66" s="285">
        <v>48707.61</v>
      </c>
      <c r="I66" s="285"/>
      <c r="J66" s="62">
        <v>624562.99</v>
      </c>
      <c r="K66" s="62">
        <v>282657.46000000002</v>
      </c>
      <c r="L66" s="62"/>
      <c r="O66" s="286">
        <v>5895.61</v>
      </c>
      <c r="Q66" s="286"/>
      <c r="R66" s="62"/>
      <c r="S66" s="62"/>
      <c r="T66" s="62">
        <v>130414.07</v>
      </c>
      <c r="U66" s="62">
        <v>2121250.9300000002</v>
      </c>
      <c r="V66" s="52">
        <v>7.09</v>
      </c>
      <c r="W66" s="52">
        <v>172744.06</v>
      </c>
      <c r="X66" s="52"/>
      <c r="Y66" s="52"/>
      <c r="Z66" s="52">
        <v>329620</v>
      </c>
      <c r="AA66" s="52">
        <v>14000</v>
      </c>
      <c r="AB66" s="287">
        <v>464740</v>
      </c>
      <c r="AC66" s="287"/>
      <c r="AD66" s="287"/>
      <c r="AE66" s="287">
        <v>127896.95</v>
      </c>
      <c r="AF66" s="287">
        <v>87249.81</v>
      </c>
      <c r="AG66" s="287"/>
      <c r="AH66" s="287"/>
      <c r="AI66" s="287"/>
      <c r="AJ66" s="101">
        <f t="shared" si="7"/>
        <v>608089.71</v>
      </c>
      <c r="AK66" s="37">
        <f t="shared" si="2"/>
        <v>5895.61</v>
      </c>
      <c r="AL66" s="26">
        <f t="shared" si="3"/>
        <v>602194.1</v>
      </c>
      <c r="AM66" s="17">
        <f t="shared" si="4"/>
        <v>516371.15</v>
      </c>
      <c r="AN66" s="19">
        <f t="shared" si="5"/>
        <v>679886.76</v>
      </c>
      <c r="AO66" s="32">
        <f t="shared" si="6"/>
        <v>-163515.60999999999</v>
      </c>
    </row>
    <row r="67" spans="1:41" x14ac:dyDescent="0.2">
      <c r="A67" t="s">
        <v>555</v>
      </c>
      <c r="B67" t="s">
        <v>556</v>
      </c>
      <c r="C67" s="95">
        <v>4546</v>
      </c>
      <c r="D67" s="74" t="s">
        <v>1332</v>
      </c>
      <c r="E67" s="62" t="s">
        <v>1558</v>
      </c>
      <c r="F67" s="285">
        <v>181966.98</v>
      </c>
      <c r="G67" s="285">
        <v>0</v>
      </c>
      <c r="H67" s="285">
        <v>196008.4</v>
      </c>
      <c r="I67" s="285"/>
      <c r="J67" s="62">
        <v>26900.3</v>
      </c>
      <c r="K67" s="62">
        <v>-59544.04</v>
      </c>
      <c r="L67" s="62"/>
      <c r="O67" s="286">
        <v>22620</v>
      </c>
      <c r="Q67" s="286"/>
      <c r="R67" s="62"/>
      <c r="S67" s="62"/>
      <c r="T67" s="62">
        <v>238837.49</v>
      </c>
      <c r="U67" s="62">
        <v>1374864.38</v>
      </c>
      <c r="V67" s="52"/>
      <c r="W67" s="52">
        <v>195167.24</v>
      </c>
      <c r="X67" s="52"/>
      <c r="Y67" s="52">
        <v>545.73</v>
      </c>
      <c r="Z67" s="52">
        <v>493949.4</v>
      </c>
      <c r="AA67" s="52">
        <v>2500</v>
      </c>
      <c r="AB67" s="287">
        <v>676049.4</v>
      </c>
      <c r="AC67" s="287">
        <v>9270</v>
      </c>
      <c r="AD67" s="287"/>
      <c r="AE67" s="287">
        <v>168274.67</v>
      </c>
      <c r="AF67" s="287">
        <v>37337.379999999997</v>
      </c>
      <c r="AG67" s="287"/>
      <c r="AH67" s="287"/>
      <c r="AI67" s="287"/>
      <c r="AJ67" s="101">
        <f t="shared" si="7"/>
        <v>377975.38</v>
      </c>
      <c r="AK67" s="37">
        <f t="shared" si="2"/>
        <v>22620</v>
      </c>
      <c r="AL67" s="26">
        <f t="shared" si="3"/>
        <v>355355.38</v>
      </c>
      <c r="AM67" s="17">
        <f t="shared" si="4"/>
        <v>692162.37</v>
      </c>
      <c r="AN67" s="19">
        <f t="shared" si="5"/>
        <v>890931.45000000007</v>
      </c>
      <c r="AO67" s="32">
        <f t="shared" si="6"/>
        <v>-198769.08000000007</v>
      </c>
    </row>
    <row r="68" spans="1:41" x14ac:dyDescent="0.2">
      <c r="A68" t="s">
        <v>555</v>
      </c>
      <c r="B68" t="s">
        <v>556</v>
      </c>
      <c r="C68" s="95">
        <v>3867</v>
      </c>
      <c r="D68" s="74" t="s">
        <v>1333</v>
      </c>
      <c r="E68" s="62" t="s">
        <v>1559</v>
      </c>
      <c r="F68" s="285">
        <v>815056.77</v>
      </c>
      <c r="G68" s="285">
        <v>0</v>
      </c>
      <c r="H68" s="285">
        <v>47867.29</v>
      </c>
      <c r="I68" s="285"/>
      <c r="J68" s="62">
        <v>47447.5</v>
      </c>
      <c r="K68" s="62">
        <v>1289123.26</v>
      </c>
      <c r="L68" s="62"/>
      <c r="O68" s="286">
        <v>13785.51</v>
      </c>
      <c r="P68" s="286">
        <v>413775</v>
      </c>
      <c r="Q68" s="286"/>
      <c r="R68" s="62"/>
      <c r="S68" s="62"/>
      <c r="T68" s="62">
        <v>48481.65</v>
      </c>
      <c r="U68" s="62">
        <v>2680574.06</v>
      </c>
      <c r="V68" s="52"/>
      <c r="W68" s="52">
        <v>343575.11</v>
      </c>
      <c r="X68" s="52"/>
      <c r="Y68" s="52"/>
      <c r="Z68" s="52">
        <v>748720.9</v>
      </c>
      <c r="AA68" s="52">
        <v>18000</v>
      </c>
      <c r="AB68" s="287">
        <v>876760.9</v>
      </c>
      <c r="AC68" s="287"/>
      <c r="AD68" s="287"/>
      <c r="AE68" s="287">
        <v>160629.51</v>
      </c>
      <c r="AF68" s="287">
        <v>135417.56</v>
      </c>
      <c r="AG68" s="287"/>
      <c r="AH68" s="287"/>
      <c r="AI68" s="287"/>
      <c r="AJ68" s="101">
        <f t="shared" ref="AJ68:AJ99" si="8">SUM(F68:I68)</f>
        <v>862924.06</v>
      </c>
      <c r="AK68" s="37">
        <f t="shared" si="2"/>
        <v>427560.51</v>
      </c>
      <c r="AL68" s="26">
        <f t="shared" si="3"/>
        <v>435363.55000000005</v>
      </c>
      <c r="AM68" s="17">
        <f t="shared" si="4"/>
        <v>1110296.01</v>
      </c>
      <c r="AN68" s="19">
        <f t="shared" si="5"/>
        <v>1172807.97</v>
      </c>
      <c r="AO68" s="32">
        <f t="shared" si="6"/>
        <v>-62511.959999999963</v>
      </c>
    </row>
    <row r="69" spans="1:41" x14ac:dyDescent="0.2">
      <c r="A69" t="s">
        <v>555</v>
      </c>
      <c r="B69" t="s">
        <v>556</v>
      </c>
      <c r="C69" s="95">
        <v>2282</v>
      </c>
      <c r="D69" s="74" t="s">
        <v>1334</v>
      </c>
      <c r="E69" s="62" t="s">
        <v>1560</v>
      </c>
      <c r="F69" s="285">
        <v>751586.46</v>
      </c>
      <c r="G69" s="285">
        <v>5000</v>
      </c>
      <c r="H69" s="285">
        <v>157010.18</v>
      </c>
      <c r="I69" s="285"/>
      <c r="J69" s="62">
        <v>138490.20000000001</v>
      </c>
      <c r="K69" s="62">
        <v>45535.18</v>
      </c>
      <c r="L69" s="62"/>
      <c r="O69" s="286">
        <v>15500</v>
      </c>
      <c r="P69" s="286">
        <v>54510</v>
      </c>
      <c r="Q69" s="286">
        <v>2986.48</v>
      </c>
      <c r="R69" s="62">
        <v>5000</v>
      </c>
      <c r="S69" s="62"/>
      <c r="T69" s="62"/>
      <c r="U69" s="62">
        <v>2191965</v>
      </c>
      <c r="V69" s="52"/>
      <c r="W69" s="52">
        <v>252608.52</v>
      </c>
      <c r="X69" s="52">
        <v>141410</v>
      </c>
      <c r="Y69" s="52"/>
      <c r="Z69" s="52">
        <v>340640</v>
      </c>
      <c r="AA69" s="52"/>
      <c r="AB69" s="287">
        <v>470810</v>
      </c>
      <c r="AC69" s="287"/>
      <c r="AD69" s="287"/>
      <c r="AE69" s="287">
        <v>166695.24</v>
      </c>
      <c r="AF69" s="287">
        <v>45564.88</v>
      </c>
      <c r="AG69" s="287"/>
      <c r="AH69" s="287"/>
      <c r="AI69" s="287"/>
      <c r="AJ69" s="101">
        <f t="shared" si="8"/>
        <v>913596.6399999999</v>
      </c>
      <c r="AK69" s="37">
        <f t="shared" ref="AK69:AK132" si="9">SUM(N69:Q69)</f>
        <v>72996.479999999996</v>
      </c>
      <c r="AL69" s="26">
        <f t="shared" ref="AL69:AL132" si="10">AJ69-AK69</f>
        <v>840600.15999999992</v>
      </c>
      <c r="AM69" s="17">
        <f t="shared" ref="AM69:AM132" si="11">SUM(V69:AA69)</f>
        <v>734658.52</v>
      </c>
      <c r="AN69" s="19">
        <f t="shared" ref="AN69:AN132" si="12">SUM(AB69:AI69)</f>
        <v>683070.12</v>
      </c>
      <c r="AO69" s="32">
        <f t="shared" ref="AO69:AO132" si="13">AM69-AN69</f>
        <v>51588.400000000023</v>
      </c>
    </row>
    <row r="70" spans="1:41" x14ac:dyDescent="0.2">
      <c r="A70" t="s">
        <v>555</v>
      </c>
      <c r="B70" t="s">
        <v>556</v>
      </c>
      <c r="C70" s="95">
        <v>2718</v>
      </c>
      <c r="D70" s="74" t="s">
        <v>1335</v>
      </c>
      <c r="E70" s="62" t="s">
        <v>1561</v>
      </c>
      <c r="F70" s="285">
        <v>855369.3</v>
      </c>
      <c r="G70" s="285">
        <v>0</v>
      </c>
      <c r="H70" s="285">
        <v>38660.97</v>
      </c>
      <c r="I70" s="285"/>
      <c r="J70" s="62">
        <v>33485.800000000003</v>
      </c>
      <c r="K70" s="62">
        <v>223457.17</v>
      </c>
      <c r="L70" s="62"/>
      <c r="O70" s="286">
        <v>6600</v>
      </c>
      <c r="Q70" s="286">
        <v>414</v>
      </c>
      <c r="R70" s="62"/>
      <c r="S70" s="62"/>
      <c r="T70" s="62">
        <v>49633.21</v>
      </c>
      <c r="U70" s="62">
        <v>1302561.3500000001</v>
      </c>
      <c r="V70" s="52"/>
      <c r="W70" s="52">
        <v>602097.93000000005</v>
      </c>
      <c r="X70" s="52"/>
      <c r="Y70" s="52">
        <v>1145.01</v>
      </c>
      <c r="Z70" s="52">
        <v>407088</v>
      </c>
      <c r="AA70" s="52"/>
      <c r="AB70" s="287">
        <v>530128</v>
      </c>
      <c r="AC70" s="287"/>
      <c r="AD70" s="287"/>
      <c r="AE70" s="287">
        <v>139161.25</v>
      </c>
      <c r="AF70" s="287">
        <v>54874.54</v>
      </c>
      <c r="AG70" s="287"/>
      <c r="AH70" s="287"/>
      <c r="AI70" s="287"/>
      <c r="AJ70" s="101">
        <f t="shared" si="8"/>
        <v>894030.27</v>
      </c>
      <c r="AK70" s="37">
        <f t="shared" si="9"/>
        <v>7014</v>
      </c>
      <c r="AL70" s="26">
        <f t="shared" si="10"/>
        <v>887016.27</v>
      </c>
      <c r="AM70" s="17">
        <f t="shared" si="11"/>
        <v>1010330.9400000001</v>
      </c>
      <c r="AN70" s="19">
        <f t="shared" si="12"/>
        <v>724163.79</v>
      </c>
      <c r="AO70" s="32">
        <f t="shared" si="13"/>
        <v>286167.15000000002</v>
      </c>
    </row>
    <row r="71" spans="1:41" x14ac:dyDescent="0.2">
      <c r="A71" t="s">
        <v>555</v>
      </c>
      <c r="B71" t="s">
        <v>556</v>
      </c>
      <c r="C71" s="95">
        <v>4883</v>
      </c>
      <c r="D71" s="74" t="s">
        <v>1336</v>
      </c>
      <c r="E71" s="62" t="s">
        <v>1562</v>
      </c>
      <c r="F71" s="285">
        <v>495841.58</v>
      </c>
      <c r="G71" s="285">
        <v>0</v>
      </c>
      <c r="H71" s="285">
        <v>74842.14</v>
      </c>
      <c r="I71" s="285"/>
      <c r="J71" s="62">
        <v>418907.22</v>
      </c>
      <c r="K71" s="62">
        <v>92878.95</v>
      </c>
      <c r="L71" s="62"/>
      <c r="O71" s="286">
        <v>6000</v>
      </c>
      <c r="P71" s="286">
        <v>55450</v>
      </c>
      <c r="Q71" s="286"/>
      <c r="R71" s="62"/>
      <c r="S71" s="62"/>
      <c r="T71" s="62">
        <v>188468.55</v>
      </c>
      <c r="U71" s="62">
        <v>1726865.73</v>
      </c>
      <c r="V71" s="52"/>
      <c r="W71" s="52">
        <v>328652.99</v>
      </c>
      <c r="X71" s="52"/>
      <c r="Y71" s="52"/>
      <c r="Z71" s="52">
        <v>430172</v>
      </c>
      <c r="AA71" s="52">
        <v>60400</v>
      </c>
      <c r="AB71" s="287">
        <v>620092</v>
      </c>
      <c r="AC71" s="287"/>
      <c r="AD71" s="287"/>
      <c r="AE71" s="287">
        <v>263275.05</v>
      </c>
      <c r="AF71" s="287">
        <v>46667.31</v>
      </c>
      <c r="AG71" s="287"/>
      <c r="AH71" s="287"/>
      <c r="AI71" s="287"/>
      <c r="AJ71" s="101">
        <f t="shared" si="8"/>
        <v>570683.72</v>
      </c>
      <c r="AK71" s="37">
        <f t="shared" si="9"/>
        <v>61450</v>
      </c>
      <c r="AL71" s="26">
        <f t="shared" si="10"/>
        <v>509233.72</v>
      </c>
      <c r="AM71" s="17">
        <f t="shared" si="11"/>
        <v>819224.99</v>
      </c>
      <c r="AN71" s="19">
        <f t="shared" si="12"/>
        <v>930034.3600000001</v>
      </c>
      <c r="AO71" s="32">
        <f t="shared" si="13"/>
        <v>-110809.37000000011</v>
      </c>
    </row>
    <row r="72" spans="1:41" x14ac:dyDescent="0.2">
      <c r="A72" t="s">
        <v>555</v>
      </c>
      <c r="B72" t="s">
        <v>556</v>
      </c>
      <c r="C72" s="95">
        <v>4275</v>
      </c>
      <c r="D72" s="74" t="s">
        <v>1337</v>
      </c>
      <c r="E72" s="62" t="s">
        <v>1563</v>
      </c>
      <c r="F72" s="285">
        <v>458862.78</v>
      </c>
      <c r="G72" s="285">
        <v>0</v>
      </c>
      <c r="H72" s="285">
        <v>88710.34</v>
      </c>
      <c r="I72" s="285"/>
      <c r="J72" s="62">
        <v>326282.15999999997</v>
      </c>
      <c r="K72" s="62">
        <v>150472.51999999999</v>
      </c>
      <c r="L72" s="62"/>
      <c r="O72" s="286">
        <v>6150</v>
      </c>
      <c r="P72" s="286">
        <v>50500</v>
      </c>
      <c r="Q72" s="286"/>
      <c r="R72" s="62"/>
      <c r="S72" s="62"/>
      <c r="T72" s="62">
        <v>175224.06</v>
      </c>
      <c r="U72" s="62">
        <v>1340923.19</v>
      </c>
      <c r="V72" s="52"/>
      <c r="W72" s="52">
        <v>192636.12</v>
      </c>
      <c r="X72" s="52">
        <v>4500</v>
      </c>
      <c r="Y72" s="52"/>
      <c r="Z72" s="52">
        <v>456648.4</v>
      </c>
      <c r="AA72" s="52"/>
      <c r="AB72" s="287">
        <v>632848.4</v>
      </c>
      <c r="AC72" s="287"/>
      <c r="AD72" s="287"/>
      <c r="AE72" s="287">
        <v>134887.42000000001</v>
      </c>
      <c r="AF72" s="287">
        <v>44832.69</v>
      </c>
      <c r="AG72" s="287"/>
      <c r="AH72" s="287"/>
      <c r="AI72" s="287"/>
      <c r="AJ72" s="101">
        <f t="shared" si="8"/>
        <v>547573.12</v>
      </c>
      <c r="AK72" s="37">
        <f t="shared" si="9"/>
        <v>56650</v>
      </c>
      <c r="AL72" s="26">
        <f t="shared" si="10"/>
        <v>490923.12</v>
      </c>
      <c r="AM72" s="17">
        <f t="shared" si="11"/>
        <v>653784.52</v>
      </c>
      <c r="AN72" s="19">
        <f t="shared" si="12"/>
        <v>812568.51</v>
      </c>
      <c r="AO72" s="32">
        <f t="shared" si="13"/>
        <v>-158783.99</v>
      </c>
    </row>
    <row r="73" spans="1:41" x14ac:dyDescent="0.2">
      <c r="A73" t="s">
        <v>555</v>
      </c>
      <c r="B73" t="s">
        <v>556</v>
      </c>
      <c r="C73" s="95">
        <v>3121</v>
      </c>
      <c r="D73" s="74" t="s">
        <v>1338</v>
      </c>
      <c r="E73" s="284" t="s">
        <v>1564</v>
      </c>
      <c r="F73" s="285">
        <v>517245.32</v>
      </c>
      <c r="G73" s="285">
        <v>0</v>
      </c>
      <c r="H73" s="285">
        <v>75767.13</v>
      </c>
      <c r="I73" s="285"/>
      <c r="J73" s="62">
        <v>796275.38</v>
      </c>
      <c r="K73" s="62">
        <v>160102.88</v>
      </c>
      <c r="L73" s="62"/>
      <c r="O73" s="286">
        <v>3600</v>
      </c>
      <c r="Q73" s="286"/>
      <c r="R73" s="62"/>
      <c r="S73" s="62"/>
      <c r="T73" s="62">
        <v>149934.78</v>
      </c>
      <c r="U73" s="62">
        <v>1529202.14</v>
      </c>
      <c r="V73" s="52"/>
      <c r="W73" s="52">
        <v>231879.5</v>
      </c>
      <c r="X73" s="52">
        <v>50000</v>
      </c>
      <c r="Y73" s="52">
        <v>28.93</v>
      </c>
      <c r="Z73" s="52">
        <v>368769.9</v>
      </c>
      <c r="AA73" s="52"/>
      <c r="AB73" s="287">
        <v>474209.9</v>
      </c>
      <c r="AC73" s="287"/>
      <c r="AD73" s="287"/>
      <c r="AE73" s="287">
        <v>142269.66</v>
      </c>
      <c r="AF73" s="287">
        <v>85800.22</v>
      </c>
      <c r="AG73" s="287"/>
      <c r="AH73" s="287"/>
      <c r="AI73" s="287"/>
      <c r="AJ73" s="101">
        <f t="shared" si="8"/>
        <v>593012.44999999995</v>
      </c>
      <c r="AK73" s="37">
        <f t="shared" si="9"/>
        <v>3600</v>
      </c>
      <c r="AL73" s="26">
        <f t="shared" si="10"/>
        <v>589412.44999999995</v>
      </c>
      <c r="AM73" s="17">
        <f t="shared" si="11"/>
        <v>650678.33000000007</v>
      </c>
      <c r="AN73" s="19">
        <f t="shared" si="12"/>
        <v>702279.78</v>
      </c>
      <c r="AO73" s="32">
        <f t="shared" si="13"/>
        <v>-51601.449999999953</v>
      </c>
    </row>
    <row r="74" spans="1:41" x14ac:dyDescent="0.2">
      <c r="A74" t="s">
        <v>555</v>
      </c>
      <c r="B74" t="s">
        <v>556</v>
      </c>
      <c r="C74" s="95">
        <v>1601</v>
      </c>
      <c r="D74" s="74" t="s">
        <v>1339</v>
      </c>
      <c r="E74" s="284" t="s">
        <v>1565</v>
      </c>
      <c r="F74" s="285">
        <v>665939.65</v>
      </c>
      <c r="G74" s="285">
        <v>0</v>
      </c>
      <c r="H74" s="285">
        <v>37181.96</v>
      </c>
      <c r="I74" s="285"/>
      <c r="J74" s="62">
        <v>2086910.67</v>
      </c>
      <c r="K74" s="62">
        <v>273668.28999999998</v>
      </c>
      <c r="L74" s="62"/>
      <c r="O74" s="286">
        <v>6000</v>
      </c>
      <c r="P74" s="286">
        <v>63400</v>
      </c>
      <c r="Q74" s="286"/>
      <c r="R74" s="62"/>
      <c r="S74" s="62"/>
      <c r="T74" s="62">
        <v>1141692.69</v>
      </c>
      <c r="U74" s="62">
        <v>464694.52</v>
      </c>
      <c r="V74" s="52"/>
      <c r="W74" s="52">
        <v>308325.3</v>
      </c>
      <c r="X74" s="52"/>
      <c r="Y74" s="52">
        <v>1.33</v>
      </c>
      <c r="Z74" s="52">
        <v>369205.4</v>
      </c>
      <c r="AA74" s="52">
        <v>28200</v>
      </c>
      <c r="AB74" s="287">
        <v>496805.4</v>
      </c>
      <c r="AC74" s="287"/>
      <c r="AD74" s="287"/>
      <c r="AE74" s="287">
        <v>132864.88</v>
      </c>
      <c r="AF74" s="287">
        <v>76011.09</v>
      </c>
      <c r="AG74" s="287"/>
      <c r="AH74" s="287"/>
      <c r="AI74" s="287"/>
      <c r="AJ74" s="101">
        <f t="shared" si="8"/>
        <v>703121.61</v>
      </c>
      <c r="AK74" s="37">
        <f t="shared" si="9"/>
        <v>69400</v>
      </c>
      <c r="AL74" s="26">
        <f t="shared" si="10"/>
        <v>633721.61</v>
      </c>
      <c r="AM74" s="17">
        <f t="shared" si="11"/>
        <v>705732.03</v>
      </c>
      <c r="AN74" s="19">
        <f t="shared" si="12"/>
        <v>705681.37</v>
      </c>
      <c r="AO74" s="32">
        <f t="shared" si="13"/>
        <v>50.660000000032596</v>
      </c>
    </row>
    <row r="75" spans="1:41" x14ac:dyDescent="0.2">
      <c r="A75" t="s">
        <v>555</v>
      </c>
      <c r="B75" t="s">
        <v>556</v>
      </c>
      <c r="C75" s="95">
        <v>4298</v>
      </c>
      <c r="D75" s="74" t="s">
        <v>1340</v>
      </c>
      <c r="E75" s="284" t="s">
        <v>1566</v>
      </c>
      <c r="F75" s="285">
        <v>404167.28</v>
      </c>
      <c r="G75" s="285">
        <v>0</v>
      </c>
      <c r="H75" s="285">
        <v>83333.210000000006</v>
      </c>
      <c r="I75" s="285"/>
      <c r="J75" s="62">
        <v>1245561.76</v>
      </c>
      <c r="K75" s="62">
        <v>131188.49</v>
      </c>
      <c r="L75" s="62"/>
      <c r="O75" s="286">
        <v>11600</v>
      </c>
      <c r="P75" s="286">
        <v>64800</v>
      </c>
      <c r="Q75" s="286"/>
      <c r="R75" s="62"/>
      <c r="S75" s="62"/>
      <c r="T75" s="62">
        <v>178220.64</v>
      </c>
      <c r="U75" s="62">
        <v>961521.58</v>
      </c>
      <c r="V75" s="52"/>
      <c r="W75" s="52">
        <v>188896.35</v>
      </c>
      <c r="X75" s="52">
        <v>30200</v>
      </c>
      <c r="Y75" s="52">
        <v>877.08</v>
      </c>
      <c r="Z75" s="52">
        <v>382537.5</v>
      </c>
      <c r="AA75" s="52">
        <v>14000</v>
      </c>
      <c r="AB75" s="287">
        <v>591377.5</v>
      </c>
      <c r="AC75" s="287"/>
      <c r="AD75" s="287"/>
      <c r="AE75" s="287">
        <v>87568.54</v>
      </c>
      <c r="AF75" s="287">
        <v>79972.990000000005</v>
      </c>
      <c r="AG75" s="287"/>
      <c r="AH75" s="287"/>
      <c r="AI75" s="287"/>
      <c r="AJ75" s="101">
        <f t="shared" si="8"/>
        <v>487500.49000000005</v>
      </c>
      <c r="AK75" s="37">
        <f t="shared" si="9"/>
        <v>76400</v>
      </c>
      <c r="AL75" s="26">
        <f t="shared" si="10"/>
        <v>411100.49000000005</v>
      </c>
      <c r="AM75" s="17">
        <f t="shared" si="11"/>
        <v>616510.92999999993</v>
      </c>
      <c r="AN75" s="19">
        <f t="shared" si="12"/>
        <v>758919.03</v>
      </c>
      <c r="AO75" s="32">
        <f t="shared" si="13"/>
        <v>-142408.10000000009</v>
      </c>
    </row>
    <row r="76" spans="1:41" x14ac:dyDescent="0.2">
      <c r="A76" t="s">
        <v>555</v>
      </c>
      <c r="B76" t="s">
        <v>556</v>
      </c>
      <c r="C76" s="95">
        <v>4211</v>
      </c>
      <c r="D76" s="74" t="s">
        <v>1341</v>
      </c>
      <c r="E76" s="62" t="s">
        <v>1567</v>
      </c>
      <c r="F76" s="285">
        <v>612367.03</v>
      </c>
      <c r="G76" s="285">
        <v>0</v>
      </c>
      <c r="H76" s="285">
        <v>116942.63</v>
      </c>
      <c r="I76" s="285"/>
      <c r="J76" s="62">
        <v>1553045.09</v>
      </c>
      <c r="K76" s="62">
        <v>278349.3</v>
      </c>
      <c r="L76" s="62"/>
      <c r="N76" s="286">
        <v>0</v>
      </c>
      <c r="O76" s="286">
        <v>6000</v>
      </c>
      <c r="P76" s="286">
        <v>84000</v>
      </c>
      <c r="Q76" s="286"/>
      <c r="R76" s="62"/>
      <c r="S76" s="62"/>
      <c r="T76" s="62">
        <v>248925.1</v>
      </c>
      <c r="U76" s="62">
        <v>2317512.06</v>
      </c>
      <c r="V76" s="52"/>
      <c r="W76" s="52">
        <v>212182.39999999999</v>
      </c>
      <c r="X76" s="52">
        <v>46850</v>
      </c>
      <c r="Y76" s="52">
        <v>8.3699999999999992</v>
      </c>
      <c r="Z76" s="52">
        <v>305036.40000000002</v>
      </c>
      <c r="AA76" s="52">
        <v>6000</v>
      </c>
      <c r="AB76" s="287">
        <v>455796.4</v>
      </c>
      <c r="AC76" s="287"/>
      <c r="AD76" s="287"/>
      <c r="AE76" s="287">
        <v>140026.96</v>
      </c>
      <c r="AF76" s="287">
        <v>51726.28</v>
      </c>
      <c r="AG76" s="287"/>
      <c r="AH76" s="287"/>
      <c r="AI76" s="287"/>
      <c r="AJ76" s="101">
        <f t="shared" si="8"/>
        <v>729309.66</v>
      </c>
      <c r="AK76" s="37">
        <f t="shared" si="9"/>
        <v>90000</v>
      </c>
      <c r="AL76" s="26">
        <f t="shared" si="10"/>
        <v>639309.66</v>
      </c>
      <c r="AM76" s="17">
        <f t="shared" si="11"/>
        <v>570077.17000000004</v>
      </c>
      <c r="AN76" s="19">
        <f t="shared" si="12"/>
        <v>647549.64</v>
      </c>
      <c r="AO76" s="32">
        <f t="shared" si="13"/>
        <v>-77472.469999999972</v>
      </c>
    </row>
    <row r="77" spans="1:41" x14ac:dyDescent="0.2">
      <c r="A77" t="s">
        <v>555</v>
      </c>
      <c r="B77" t="s">
        <v>556</v>
      </c>
      <c r="C77" s="95">
        <v>3166</v>
      </c>
      <c r="D77" s="74" t="s">
        <v>1342</v>
      </c>
      <c r="E77" s="62" t="s">
        <v>1568</v>
      </c>
      <c r="F77" s="285">
        <v>445348.53</v>
      </c>
      <c r="G77" s="285">
        <v>0</v>
      </c>
      <c r="H77" s="285">
        <v>50185.86</v>
      </c>
      <c r="I77" s="285"/>
      <c r="J77" s="62">
        <v>548905.72</v>
      </c>
      <c r="K77" s="62">
        <v>219034.71</v>
      </c>
      <c r="L77" s="62"/>
      <c r="O77" s="286">
        <v>8564.2800000000007</v>
      </c>
      <c r="P77" s="286">
        <v>310860</v>
      </c>
      <c r="Q77" s="286">
        <v>166000</v>
      </c>
      <c r="R77" s="62"/>
      <c r="S77" s="62"/>
      <c r="T77" s="62">
        <v>156139.47</v>
      </c>
      <c r="U77" s="62">
        <v>2233839.69</v>
      </c>
      <c r="V77" s="52"/>
      <c r="W77" s="52">
        <v>260509.71</v>
      </c>
      <c r="X77" s="52"/>
      <c r="Y77" s="52">
        <v>2.2599999999999998</v>
      </c>
      <c r="Z77" s="52">
        <v>338404.5</v>
      </c>
      <c r="AA77" s="52">
        <v>61600</v>
      </c>
      <c r="AB77" s="287">
        <v>508204.5</v>
      </c>
      <c r="AC77" s="287"/>
      <c r="AD77" s="287"/>
      <c r="AE77" s="287">
        <v>187213</v>
      </c>
      <c r="AF77" s="287">
        <v>57740.27</v>
      </c>
      <c r="AG77" s="287"/>
      <c r="AH77" s="287"/>
      <c r="AI77" s="287"/>
      <c r="AJ77" s="101">
        <f t="shared" si="8"/>
        <v>495534.39</v>
      </c>
      <c r="AK77" s="37">
        <f t="shared" si="9"/>
        <v>485424.28</v>
      </c>
      <c r="AL77" s="26">
        <f t="shared" si="10"/>
        <v>10110.109999999986</v>
      </c>
      <c r="AM77" s="17">
        <f t="shared" si="11"/>
        <v>660516.47</v>
      </c>
      <c r="AN77" s="19">
        <f t="shared" si="12"/>
        <v>753157.77</v>
      </c>
      <c r="AO77" s="32">
        <f t="shared" si="13"/>
        <v>-92641.300000000047</v>
      </c>
    </row>
    <row r="78" spans="1:41" x14ac:dyDescent="0.2">
      <c r="A78" t="s">
        <v>555</v>
      </c>
      <c r="B78" t="s">
        <v>556</v>
      </c>
      <c r="C78" s="95">
        <v>2186</v>
      </c>
      <c r="D78" s="74" t="s">
        <v>1343</v>
      </c>
      <c r="E78" s="62" t="s">
        <v>1640</v>
      </c>
      <c r="F78" s="285">
        <v>562623.31999999995</v>
      </c>
      <c r="G78" s="285">
        <v>0</v>
      </c>
      <c r="H78" s="285">
        <v>143134.07</v>
      </c>
      <c r="I78" s="285"/>
      <c r="J78" s="62">
        <v>326383.93</v>
      </c>
      <c r="K78" s="62">
        <v>513895.71</v>
      </c>
      <c r="L78" s="62"/>
      <c r="Q78" s="286">
        <v>1532.73</v>
      </c>
      <c r="R78" s="62"/>
      <c r="S78" s="62"/>
      <c r="T78" s="62">
        <v>61978.239999999998</v>
      </c>
      <c r="U78" s="62">
        <v>2560558.21</v>
      </c>
      <c r="V78" s="52"/>
      <c r="W78" s="52">
        <v>222935.34</v>
      </c>
      <c r="X78" s="52"/>
      <c r="Y78" s="52"/>
      <c r="Z78" s="52">
        <v>181136</v>
      </c>
      <c r="AA78" s="52"/>
      <c r="AB78" s="287">
        <v>290470</v>
      </c>
      <c r="AC78" s="287"/>
      <c r="AD78" s="287"/>
      <c r="AE78" s="287">
        <v>111521.35</v>
      </c>
      <c r="AF78" s="287">
        <v>44104.83</v>
      </c>
      <c r="AG78" s="287"/>
      <c r="AH78" s="287"/>
      <c r="AI78" s="287"/>
      <c r="AJ78" s="101">
        <f t="shared" si="8"/>
        <v>705757.3899999999</v>
      </c>
      <c r="AK78" s="37">
        <f t="shared" si="9"/>
        <v>1532.73</v>
      </c>
      <c r="AL78" s="26">
        <f t="shared" si="10"/>
        <v>704224.65999999992</v>
      </c>
      <c r="AM78" s="17">
        <f t="shared" si="11"/>
        <v>404071.33999999997</v>
      </c>
      <c r="AN78" s="19">
        <f t="shared" si="12"/>
        <v>446096.18</v>
      </c>
      <c r="AO78" s="32">
        <f t="shared" si="13"/>
        <v>-42024.840000000026</v>
      </c>
    </row>
    <row r="79" spans="1:41" x14ac:dyDescent="0.2">
      <c r="A79" t="s">
        <v>559</v>
      </c>
      <c r="B79" t="s">
        <v>560</v>
      </c>
      <c r="C79" s="95">
        <v>3311</v>
      </c>
      <c r="D79" s="74" t="s">
        <v>1344</v>
      </c>
      <c r="E79" s="284" t="s">
        <v>1569</v>
      </c>
      <c r="F79" s="285">
        <v>151155.79</v>
      </c>
      <c r="G79" s="285">
        <v>0</v>
      </c>
      <c r="H79" s="285">
        <v>27826.66</v>
      </c>
      <c r="I79" s="285"/>
      <c r="J79" s="62">
        <v>396362.82</v>
      </c>
      <c r="K79" s="62">
        <v>577036.38</v>
      </c>
      <c r="L79" s="62"/>
      <c r="Q79" s="286"/>
      <c r="R79" s="62"/>
      <c r="S79" s="62"/>
      <c r="T79" s="62">
        <v>-53232.18</v>
      </c>
      <c r="U79" s="62">
        <v>1212676.51</v>
      </c>
      <c r="V79" s="52"/>
      <c r="W79" s="52">
        <v>317245.39</v>
      </c>
      <c r="X79" s="52"/>
      <c r="Y79" s="52">
        <v>429.54</v>
      </c>
      <c r="Z79" s="52">
        <v>539550</v>
      </c>
      <c r="AA79" s="52"/>
      <c r="AB79" s="287">
        <v>626550</v>
      </c>
      <c r="AC79" s="287"/>
      <c r="AD79" s="287"/>
      <c r="AE79" s="287">
        <v>172524.01</v>
      </c>
      <c r="AF79" s="287">
        <v>58049.599999999999</v>
      </c>
      <c r="AG79" s="287"/>
      <c r="AH79" s="287"/>
      <c r="AI79" s="287"/>
      <c r="AJ79" s="101">
        <f t="shared" si="8"/>
        <v>178982.45</v>
      </c>
      <c r="AK79" s="37">
        <f t="shared" si="9"/>
        <v>0</v>
      </c>
      <c r="AL79" s="26">
        <f t="shared" si="10"/>
        <v>178982.45</v>
      </c>
      <c r="AM79" s="17">
        <f t="shared" si="11"/>
        <v>857224.92999999993</v>
      </c>
      <c r="AN79" s="19">
        <f t="shared" si="12"/>
        <v>857123.61</v>
      </c>
      <c r="AO79" s="32">
        <f t="shared" si="13"/>
        <v>101.31999999994878</v>
      </c>
    </row>
    <row r="80" spans="1:41" x14ac:dyDescent="0.2">
      <c r="A80" t="s">
        <v>559</v>
      </c>
      <c r="B80" t="s">
        <v>560</v>
      </c>
      <c r="C80" s="95">
        <v>2139</v>
      </c>
      <c r="D80" s="74" t="s">
        <v>1345</v>
      </c>
      <c r="E80" s="62" t="s">
        <v>1570</v>
      </c>
      <c r="F80" s="285">
        <v>124699.03</v>
      </c>
      <c r="G80" s="285">
        <v>448.5</v>
      </c>
      <c r="H80" s="285">
        <v>92298.79</v>
      </c>
      <c r="I80" s="285"/>
      <c r="J80" s="62">
        <v>222232.84</v>
      </c>
      <c r="K80" s="62">
        <v>60920.39</v>
      </c>
      <c r="L80" s="62"/>
      <c r="O80" s="286">
        <v>12530</v>
      </c>
      <c r="P80" s="286">
        <v>84300</v>
      </c>
      <c r="Q80" s="286"/>
      <c r="R80" s="62"/>
      <c r="S80" s="62"/>
      <c r="T80" s="62">
        <v>-993564.31</v>
      </c>
      <c r="U80" s="62">
        <v>1431387.54</v>
      </c>
      <c r="V80" s="52"/>
      <c r="W80" s="52">
        <v>262847.56</v>
      </c>
      <c r="X80" s="52"/>
      <c r="Y80" s="52">
        <v>108.57</v>
      </c>
      <c r="Z80" s="52">
        <v>473280</v>
      </c>
      <c r="AA80" s="52"/>
      <c r="AB80" s="287">
        <v>583760</v>
      </c>
      <c r="AC80" s="287"/>
      <c r="AD80" s="287"/>
      <c r="AE80" s="287">
        <v>140647.81</v>
      </c>
      <c r="AF80" s="287">
        <v>42385</v>
      </c>
      <c r="AG80" s="287"/>
      <c r="AH80" s="287"/>
      <c r="AI80" s="287"/>
      <c r="AJ80" s="101">
        <f t="shared" si="8"/>
        <v>217446.32</v>
      </c>
      <c r="AK80" s="37">
        <f t="shared" si="9"/>
        <v>96830</v>
      </c>
      <c r="AL80" s="26">
        <f t="shared" si="10"/>
        <v>120616.32000000001</v>
      </c>
      <c r="AM80" s="17">
        <f t="shared" si="11"/>
        <v>736236.13</v>
      </c>
      <c r="AN80" s="19">
        <f t="shared" si="12"/>
        <v>766792.81</v>
      </c>
      <c r="AO80" s="32">
        <f t="shared" si="13"/>
        <v>-30556.680000000051</v>
      </c>
    </row>
    <row r="81" spans="1:41" x14ac:dyDescent="0.2">
      <c r="A81" t="s">
        <v>559</v>
      </c>
      <c r="B81" t="s">
        <v>560</v>
      </c>
      <c r="C81" s="95">
        <v>4074</v>
      </c>
      <c r="D81" s="74" t="s">
        <v>1346</v>
      </c>
      <c r="E81" s="62" t="s">
        <v>1571</v>
      </c>
      <c r="F81" s="285">
        <v>563148.35</v>
      </c>
      <c r="G81" s="285">
        <v>0</v>
      </c>
      <c r="H81" s="285">
        <v>13289.98</v>
      </c>
      <c r="I81" s="285"/>
      <c r="J81" s="62">
        <v>458740.65</v>
      </c>
      <c r="K81" s="62">
        <v>733362.31</v>
      </c>
      <c r="L81" s="62"/>
      <c r="O81" s="286">
        <v>115061.95</v>
      </c>
      <c r="Q81" s="286">
        <v>2408.96</v>
      </c>
      <c r="R81" s="62"/>
      <c r="S81" s="62"/>
      <c r="T81" s="62">
        <v>-221269.08</v>
      </c>
      <c r="U81" s="62">
        <v>2015625.01</v>
      </c>
      <c r="V81" s="52"/>
      <c r="W81" s="52">
        <v>227285.67</v>
      </c>
      <c r="X81" s="52"/>
      <c r="Y81" s="52"/>
      <c r="Z81" s="52">
        <v>595160</v>
      </c>
      <c r="AA81" s="52">
        <v>70400</v>
      </c>
      <c r="AB81" s="287">
        <v>853470</v>
      </c>
      <c r="AC81" s="287"/>
      <c r="AD81" s="287"/>
      <c r="AE81" s="287">
        <v>127147.57</v>
      </c>
      <c r="AF81" s="287">
        <v>51158.65</v>
      </c>
      <c r="AG81" s="287"/>
      <c r="AH81" s="287"/>
      <c r="AI81" s="287"/>
      <c r="AJ81" s="101">
        <f t="shared" si="8"/>
        <v>576438.32999999996</v>
      </c>
      <c r="AK81" s="37">
        <f t="shared" si="9"/>
        <v>117470.91</v>
      </c>
      <c r="AL81" s="26">
        <f t="shared" si="10"/>
        <v>458967.41999999993</v>
      </c>
      <c r="AM81" s="17">
        <f t="shared" si="11"/>
        <v>892845.67</v>
      </c>
      <c r="AN81" s="19">
        <f t="shared" si="12"/>
        <v>1031776.2200000001</v>
      </c>
      <c r="AO81" s="32">
        <f t="shared" si="13"/>
        <v>-138930.55000000005</v>
      </c>
    </row>
    <row r="82" spans="1:41" x14ac:dyDescent="0.2">
      <c r="A82" t="s">
        <v>559</v>
      </c>
      <c r="B82" t="s">
        <v>560</v>
      </c>
      <c r="C82" s="95">
        <v>2831</v>
      </c>
      <c r="D82" s="74" t="s">
        <v>1347</v>
      </c>
      <c r="E82" s="62" t="s">
        <v>1572</v>
      </c>
      <c r="F82" s="285">
        <v>252955.18</v>
      </c>
      <c r="G82" s="285">
        <v>0</v>
      </c>
      <c r="H82" s="285">
        <v>4984.46</v>
      </c>
      <c r="I82" s="285"/>
      <c r="J82" s="62">
        <v>432344.91</v>
      </c>
      <c r="K82" s="62">
        <v>296120.3</v>
      </c>
      <c r="L82" s="62"/>
      <c r="O82" s="286">
        <v>7800</v>
      </c>
      <c r="P82" s="286">
        <v>163568</v>
      </c>
      <c r="Q82" s="286"/>
      <c r="R82" s="62"/>
      <c r="S82" s="62"/>
      <c r="T82" s="62">
        <v>-209172.28</v>
      </c>
      <c r="U82" s="62">
        <v>1171298.0900000001</v>
      </c>
      <c r="V82" s="52"/>
      <c r="W82" s="52">
        <v>198533.27</v>
      </c>
      <c r="X82" s="52">
        <v>100</v>
      </c>
      <c r="Y82" s="52">
        <v>278.05</v>
      </c>
      <c r="Z82" s="52">
        <v>535120</v>
      </c>
      <c r="AA82" s="52">
        <v>53200</v>
      </c>
      <c r="AB82" s="287">
        <v>648840</v>
      </c>
      <c r="AC82" s="287"/>
      <c r="AD82" s="287"/>
      <c r="AE82" s="287">
        <v>245712.69</v>
      </c>
      <c r="AF82" s="287">
        <v>37366.589999999997</v>
      </c>
      <c r="AG82" s="287"/>
      <c r="AH82" s="287"/>
      <c r="AI82" s="287"/>
      <c r="AJ82" s="101">
        <f t="shared" si="8"/>
        <v>257939.63999999998</v>
      </c>
      <c r="AK82" s="37">
        <f t="shared" si="9"/>
        <v>171368</v>
      </c>
      <c r="AL82" s="26">
        <f t="shared" si="10"/>
        <v>86571.639999999985</v>
      </c>
      <c r="AM82" s="17">
        <f t="shared" si="11"/>
        <v>787231.32</v>
      </c>
      <c r="AN82" s="19">
        <f t="shared" si="12"/>
        <v>931919.27999999991</v>
      </c>
      <c r="AO82" s="32">
        <f t="shared" si="13"/>
        <v>-144687.95999999996</v>
      </c>
    </row>
    <row r="83" spans="1:41" x14ac:dyDescent="0.2">
      <c r="A83" t="s">
        <v>559</v>
      </c>
      <c r="B83" t="s">
        <v>560</v>
      </c>
      <c r="C83" s="95">
        <v>2983</v>
      </c>
      <c r="D83" s="74" t="s">
        <v>1348</v>
      </c>
      <c r="E83" s="62" t="s">
        <v>1573</v>
      </c>
      <c r="F83" s="285">
        <v>785620.43</v>
      </c>
      <c r="G83" s="285">
        <v>0</v>
      </c>
      <c r="H83" s="285">
        <v>39346.730000000003</v>
      </c>
      <c r="I83" s="285"/>
      <c r="J83" s="62">
        <v>639434.34</v>
      </c>
      <c r="K83" s="62">
        <v>235218.09</v>
      </c>
      <c r="L83" s="62"/>
      <c r="P83" s="286">
        <v>188030</v>
      </c>
      <c r="Q83" s="286">
        <v>1074.68</v>
      </c>
      <c r="R83" s="62"/>
      <c r="S83" s="62"/>
      <c r="T83" s="62">
        <v>-843295.36</v>
      </c>
      <c r="U83" s="62">
        <v>1745362.84</v>
      </c>
      <c r="V83" s="52"/>
      <c r="W83" s="52">
        <v>903507</v>
      </c>
      <c r="X83" s="52">
        <v>314060</v>
      </c>
      <c r="Y83" s="52">
        <v>120.7</v>
      </c>
      <c r="Z83" s="52">
        <v>676200</v>
      </c>
      <c r="AA83" s="52"/>
      <c r="AB83" s="287">
        <v>761252</v>
      </c>
      <c r="AC83" s="287"/>
      <c r="AD83" s="287"/>
      <c r="AE83" s="287">
        <v>460223.94</v>
      </c>
      <c r="AF83" s="287">
        <v>62508.33</v>
      </c>
      <c r="AG83" s="287"/>
      <c r="AH83" s="287"/>
      <c r="AI83" s="287"/>
      <c r="AJ83" s="101">
        <f t="shared" si="8"/>
        <v>824967.16</v>
      </c>
      <c r="AK83" s="37">
        <f t="shared" si="9"/>
        <v>189104.68</v>
      </c>
      <c r="AL83" s="26">
        <f t="shared" si="10"/>
        <v>635862.48</v>
      </c>
      <c r="AM83" s="17">
        <f t="shared" si="11"/>
        <v>1893887.7</v>
      </c>
      <c r="AN83" s="19">
        <f t="shared" si="12"/>
        <v>1283984.27</v>
      </c>
      <c r="AO83" s="32">
        <f t="shared" si="13"/>
        <v>609903.42999999993</v>
      </c>
    </row>
    <row r="84" spans="1:41" x14ac:dyDescent="0.2">
      <c r="A84" t="s">
        <v>559</v>
      </c>
      <c r="B84" t="s">
        <v>560</v>
      </c>
      <c r="C84" s="95">
        <v>1867</v>
      </c>
      <c r="D84" s="74" t="s">
        <v>1349</v>
      </c>
      <c r="E84" s="62" t="s">
        <v>1574</v>
      </c>
      <c r="F84" s="285">
        <v>355222.83</v>
      </c>
      <c r="G84" s="285">
        <v>66501.69</v>
      </c>
      <c r="H84" s="285">
        <v>21779.37</v>
      </c>
      <c r="I84" s="285"/>
      <c r="J84" s="62">
        <v>897138.02</v>
      </c>
      <c r="K84" s="62">
        <v>341506.78</v>
      </c>
      <c r="L84" s="62"/>
      <c r="O84" s="286">
        <v>12353.69</v>
      </c>
      <c r="Q84" s="286"/>
      <c r="R84" s="62"/>
      <c r="S84" s="62"/>
      <c r="T84" s="62">
        <v>-350751.22</v>
      </c>
      <c r="U84" s="62">
        <v>1929262.58</v>
      </c>
      <c r="V84" s="52">
        <v>4.43</v>
      </c>
      <c r="W84" s="52">
        <v>374258.86</v>
      </c>
      <c r="X84" s="52">
        <v>5500</v>
      </c>
      <c r="Y84" s="52"/>
      <c r="Z84" s="52">
        <v>519440</v>
      </c>
      <c r="AA84" s="52">
        <v>9673.5</v>
      </c>
      <c r="AB84" s="287">
        <v>632980</v>
      </c>
      <c r="AC84" s="287"/>
      <c r="AD84" s="287"/>
      <c r="AE84" s="287">
        <v>127395.03</v>
      </c>
      <c r="AF84" s="287">
        <v>53270.12</v>
      </c>
      <c r="AG84" s="287"/>
      <c r="AH84" s="287"/>
      <c r="AI84" s="287">
        <v>580</v>
      </c>
      <c r="AJ84" s="101">
        <f t="shared" si="8"/>
        <v>443503.89</v>
      </c>
      <c r="AK84" s="37">
        <f t="shared" si="9"/>
        <v>12353.69</v>
      </c>
      <c r="AL84" s="26">
        <f t="shared" si="10"/>
        <v>431150.2</v>
      </c>
      <c r="AM84" s="17">
        <f t="shared" si="11"/>
        <v>908876.79</v>
      </c>
      <c r="AN84" s="19">
        <f t="shared" si="12"/>
        <v>814225.15</v>
      </c>
      <c r="AO84" s="32">
        <f t="shared" si="13"/>
        <v>94651.640000000014</v>
      </c>
    </row>
    <row r="85" spans="1:41" x14ac:dyDescent="0.2">
      <c r="A85" t="s">
        <v>559</v>
      </c>
      <c r="B85" t="s">
        <v>560</v>
      </c>
      <c r="C85" s="95">
        <v>2692</v>
      </c>
      <c r="D85" s="74" t="s">
        <v>1350</v>
      </c>
      <c r="E85" s="62" t="s">
        <v>1575</v>
      </c>
      <c r="F85" s="285">
        <v>421888.38</v>
      </c>
      <c r="G85" s="285">
        <v>0</v>
      </c>
      <c r="H85" s="285">
        <v>7253.11</v>
      </c>
      <c r="I85" s="285"/>
      <c r="J85" s="62">
        <v>335023.53999999998</v>
      </c>
      <c r="K85" s="62">
        <v>203155.74</v>
      </c>
      <c r="L85" s="62"/>
      <c r="Q85" s="286"/>
      <c r="R85" s="62"/>
      <c r="S85" s="62"/>
      <c r="T85" s="62">
        <v>-908579.25</v>
      </c>
      <c r="U85" s="62">
        <v>1851699.47</v>
      </c>
      <c r="V85" s="52"/>
      <c r="W85" s="52">
        <v>331485.69</v>
      </c>
      <c r="X85" s="52"/>
      <c r="Y85" s="52">
        <v>504.18</v>
      </c>
      <c r="Z85" s="52">
        <v>561960</v>
      </c>
      <c r="AA85" s="52"/>
      <c r="AB85" s="287">
        <v>678086</v>
      </c>
      <c r="AC85" s="287"/>
      <c r="AD85" s="287"/>
      <c r="AE85" s="287">
        <v>123617.04</v>
      </c>
      <c r="AF85" s="287">
        <v>64499.28</v>
      </c>
      <c r="AG85" s="287"/>
      <c r="AH85" s="287"/>
      <c r="AI85" s="287"/>
      <c r="AJ85" s="101">
        <f t="shared" si="8"/>
        <v>429141.49</v>
      </c>
      <c r="AK85" s="37">
        <f t="shared" si="9"/>
        <v>0</v>
      </c>
      <c r="AL85" s="26">
        <f t="shared" si="10"/>
        <v>429141.49</v>
      </c>
      <c r="AM85" s="17">
        <f t="shared" si="11"/>
        <v>893949.87</v>
      </c>
      <c r="AN85" s="19">
        <f t="shared" si="12"/>
        <v>866202.32000000007</v>
      </c>
      <c r="AO85" s="32">
        <f t="shared" si="13"/>
        <v>27747.54999999993</v>
      </c>
    </row>
    <row r="86" spans="1:41" x14ac:dyDescent="0.2">
      <c r="A86" t="s">
        <v>559</v>
      </c>
      <c r="B86" t="s">
        <v>560</v>
      </c>
      <c r="C86" s="95">
        <v>1950</v>
      </c>
      <c r="D86" s="74" t="s">
        <v>1351</v>
      </c>
      <c r="E86" s="62" t="s">
        <v>1576</v>
      </c>
      <c r="F86" s="285">
        <v>242009.86</v>
      </c>
      <c r="G86" s="285">
        <v>0</v>
      </c>
      <c r="H86" s="285">
        <v>29040.26</v>
      </c>
      <c r="I86" s="285">
        <v>13288</v>
      </c>
      <c r="J86" s="62">
        <v>589217.93000000005</v>
      </c>
      <c r="K86" s="62">
        <v>154127.37</v>
      </c>
      <c r="L86" s="62"/>
      <c r="Q86" s="286">
        <v>13288</v>
      </c>
      <c r="R86" s="62"/>
      <c r="S86" s="62"/>
      <c r="T86" s="62">
        <v>-199216.71</v>
      </c>
      <c r="U86" s="62">
        <v>1211766.1200000001</v>
      </c>
      <c r="V86" s="52"/>
      <c r="W86" s="52">
        <v>278906.96000000002</v>
      </c>
      <c r="X86" s="52"/>
      <c r="Y86" s="52"/>
      <c r="Z86" s="52">
        <v>494720</v>
      </c>
      <c r="AA86" s="52"/>
      <c r="AB86" s="287">
        <v>629193</v>
      </c>
      <c r="AC86" s="287"/>
      <c r="AD86" s="287"/>
      <c r="AE86" s="287">
        <v>116780.79</v>
      </c>
      <c r="AF86" s="287">
        <v>16177.16</v>
      </c>
      <c r="AG86" s="287"/>
      <c r="AH86" s="287"/>
      <c r="AI86" s="287"/>
      <c r="AJ86" s="101">
        <f t="shared" si="8"/>
        <v>284338.12</v>
      </c>
      <c r="AK86" s="37">
        <f t="shared" si="9"/>
        <v>13288</v>
      </c>
      <c r="AL86" s="26">
        <f t="shared" si="10"/>
        <v>271050.12</v>
      </c>
      <c r="AM86" s="17">
        <f t="shared" si="11"/>
        <v>773626.96</v>
      </c>
      <c r="AN86" s="19">
        <f t="shared" si="12"/>
        <v>762150.95000000007</v>
      </c>
      <c r="AO86" s="32">
        <f t="shared" si="13"/>
        <v>11476.009999999893</v>
      </c>
    </row>
    <row r="87" spans="1:41" x14ac:dyDescent="0.2">
      <c r="A87" t="s">
        <v>559</v>
      </c>
      <c r="B87" t="s">
        <v>560</v>
      </c>
      <c r="C87" s="95">
        <v>2898</v>
      </c>
      <c r="D87" s="74" t="s">
        <v>1352</v>
      </c>
      <c r="E87" s="62" t="s">
        <v>1577</v>
      </c>
      <c r="F87" s="285">
        <v>171568.92</v>
      </c>
      <c r="G87" s="285">
        <v>0</v>
      </c>
      <c r="H87" s="285">
        <v>57471.199999999997</v>
      </c>
      <c r="I87" s="285"/>
      <c r="J87" s="62">
        <v>26762.32</v>
      </c>
      <c r="K87" s="62">
        <v>577623.01</v>
      </c>
      <c r="L87" s="62"/>
      <c r="O87" s="286">
        <v>1500</v>
      </c>
      <c r="P87" s="286">
        <v>65000</v>
      </c>
      <c r="Q87" s="286">
        <v>2965.03</v>
      </c>
      <c r="R87" s="62"/>
      <c r="S87" s="62">
        <v>67378.53</v>
      </c>
      <c r="T87" s="62"/>
      <c r="U87" s="62">
        <v>907622.82</v>
      </c>
      <c r="V87" s="52"/>
      <c r="W87" s="52">
        <v>180428.6</v>
      </c>
      <c r="X87" s="52"/>
      <c r="Y87" s="52"/>
      <c r="Z87" s="52">
        <v>641280</v>
      </c>
      <c r="AA87" s="52"/>
      <c r="AB87" s="287">
        <v>729540</v>
      </c>
      <c r="AC87" s="287"/>
      <c r="AD87" s="287"/>
      <c r="AE87" s="287">
        <v>267672.49</v>
      </c>
      <c r="AF87" s="287">
        <v>34165.040000000001</v>
      </c>
      <c r="AG87" s="287"/>
      <c r="AH87" s="287"/>
      <c r="AI87" s="287"/>
      <c r="AJ87" s="101">
        <f t="shared" si="8"/>
        <v>229040.12</v>
      </c>
      <c r="AK87" s="37">
        <f t="shared" si="9"/>
        <v>69465.03</v>
      </c>
      <c r="AL87" s="26">
        <f t="shared" si="10"/>
        <v>159575.09</v>
      </c>
      <c r="AM87" s="17">
        <f t="shared" si="11"/>
        <v>821708.6</v>
      </c>
      <c r="AN87" s="19">
        <f t="shared" si="12"/>
        <v>1031377.53</v>
      </c>
      <c r="AO87" s="32">
        <f t="shared" si="13"/>
        <v>-209668.93000000005</v>
      </c>
    </row>
    <row r="88" spans="1:41" x14ac:dyDescent="0.2">
      <c r="A88" t="s">
        <v>559</v>
      </c>
      <c r="B88" t="s">
        <v>560</v>
      </c>
      <c r="C88" s="95">
        <v>1653</v>
      </c>
      <c r="D88" s="74" t="s">
        <v>1353</v>
      </c>
      <c r="E88" s="62" t="s">
        <v>1647</v>
      </c>
      <c r="F88" s="285">
        <v>206609.26</v>
      </c>
      <c r="G88" s="285">
        <v>22246.5</v>
      </c>
      <c r="H88" s="285">
        <v>7973.81</v>
      </c>
      <c r="I88" s="285"/>
      <c r="J88" s="62">
        <v>657675.43999999994</v>
      </c>
      <c r="K88" s="62">
        <v>89441.39</v>
      </c>
      <c r="L88" s="62"/>
      <c r="O88" s="286">
        <v>29029.47</v>
      </c>
      <c r="P88" s="286">
        <v>0</v>
      </c>
      <c r="Q88" s="286"/>
      <c r="R88" s="62"/>
      <c r="S88" s="62"/>
      <c r="T88" s="62">
        <v>-705941.63</v>
      </c>
      <c r="U88" s="62">
        <v>1583723.57</v>
      </c>
      <c r="V88" s="52"/>
      <c r="W88" s="52">
        <v>322208.8</v>
      </c>
      <c r="X88" s="52">
        <v>21000</v>
      </c>
      <c r="Y88" s="52">
        <v>7.02</v>
      </c>
      <c r="Z88" s="52">
        <v>482750</v>
      </c>
      <c r="AA88" s="52"/>
      <c r="AB88" s="287">
        <v>571530</v>
      </c>
      <c r="AC88" s="287"/>
      <c r="AD88" s="287">
        <v>4160</v>
      </c>
      <c r="AE88" s="287">
        <v>102458.59</v>
      </c>
      <c r="AF88" s="287">
        <v>69306.240000000005</v>
      </c>
      <c r="AG88" s="287"/>
      <c r="AH88" s="287"/>
      <c r="AI88" s="287"/>
      <c r="AJ88" s="101">
        <f t="shared" si="8"/>
        <v>236829.57</v>
      </c>
      <c r="AK88" s="37">
        <f t="shared" si="9"/>
        <v>29029.47</v>
      </c>
      <c r="AL88" s="26">
        <f t="shared" si="10"/>
        <v>207800.1</v>
      </c>
      <c r="AM88" s="17">
        <f t="shared" si="11"/>
        <v>825965.82000000007</v>
      </c>
      <c r="AN88" s="19">
        <f t="shared" si="12"/>
        <v>747454.83</v>
      </c>
      <c r="AO88" s="32">
        <f t="shared" si="13"/>
        <v>78510.990000000107</v>
      </c>
    </row>
    <row r="89" spans="1:41" x14ac:dyDescent="0.2">
      <c r="A89" t="s">
        <v>563</v>
      </c>
      <c r="B89" t="s">
        <v>564</v>
      </c>
      <c r="C89" s="95">
        <v>3711</v>
      </c>
      <c r="D89" s="74" t="s">
        <v>1354</v>
      </c>
      <c r="E89" s="62" t="s">
        <v>1578</v>
      </c>
      <c r="F89" s="285">
        <v>371844.99</v>
      </c>
      <c r="G89" s="285">
        <v>0</v>
      </c>
      <c r="H89" s="285">
        <v>62844.06</v>
      </c>
      <c r="I89" s="285"/>
      <c r="J89" s="62">
        <v>159380.14000000001</v>
      </c>
      <c r="K89" s="62">
        <v>8</v>
      </c>
      <c r="L89" s="62"/>
      <c r="O89" s="286">
        <v>6150</v>
      </c>
      <c r="Q89" s="286"/>
      <c r="R89" s="62"/>
      <c r="S89" s="62"/>
      <c r="T89" s="62">
        <v>142301.32999999999</v>
      </c>
      <c r="U89" s="62">
        <v>378263.7</v>
      </c>
      <c r="V89" s="52"/>
      <c r="W89" s="52">
        <v>433225.65</v>
      </c>
      <c r="X89" s="52"/>
      <c r="Y89" s="52">
        <v>98.28</v>
      </c>
      <c r="Z89" s="52"/>
      <c r="AA89" s="52"/>
      <c r="AB89" s="287">
        <v>73800</v>
      </c>
      <c r="AC89" s="287"/>
      <c r="AD89" s="287">
        <v>960</v>
      </c>
      <c r="AE89" s="287">
        <v>375730.95</v>
      </c>
      <c r="AF89" s="287">
        <v>31630.400000000001</v>
      </c>
      <c r="AG89" s="287"/>
      <c r="AH89" s="287"/>
      <c r="AI89" s="287"/>
      <c r="AJ89" s="101">
        <f t="shared" si="8"/>
        <v>434689.05</v>
      </c>
      <c r="AK89" s="37">
        <f t="shared" si="9"/>
        <v>6150</v>
      </c>
      <c r="AL89" s="26">
        <f t="shared" si="10"/>
        <v>428539.05</v>
      </c>
      <c r="AM89" s="17">
        <f t="shared" si="11"/>
        <v>433323.93000000005</v>
      </c>
      <c r="AN89" s="19">
        <f t="shared" si="12"/>
        <v>482121.35000000003</v>
      </c>
      <c r="AO89" s="32">
        <f t="shared" si="13"/>
        <v>-48797.419999999984</v>
      </c>
    </row>
    <row r="90" spans="1:41" x14ac:dyDescent="0.2">
      <c r="A90" t="s">
        <v>563</v>
      </c>
      <c r="B90" t="s">
        <v>564</v>
      </c>
      <c r="C90" s="95">
        <v>1437</v>
      </c>
      <c r="D90" s="74" t="s">
        <v>1355</v>
      </c>
      <c r="E90" s="62" t="s">
        <v>1579</v>
      </c>
      <c r="F90" s="285">
        <v>571305.37</v>
      </c>
      <c r="G90" s="285">
        <v>0</v>
      </c>
      <c r="H90" s="285">
        <v>9130.4500000000007</v>
      </c>
      <c r="I90" s="285"/>
      <c r="J90" s="62">
        <v>90325.59</v>
      </c>
      <c r="K90" s="62">
        <v>-71900.17</v>
      </c>
      <c r="L90" s="62"/>
      <c r="N90" s="286">
        <v>6000</v>
      </c>
      <c r="O90" s="286">
        <v>1500</v>
      </c>
      <c r="Q90" s="286"/>
      <c r="R90" s="62"/>
      <c r="S90" s="62"/>
      <c r="T90" s="62">
        <v>60093.71</v>
      </c>
      <c r="U90" s="62">
        <v>646850.12</v>
      </c>
      <c r="V90" s="52"/>
      <c r="W90" s="52">
        <v>413758.5</v>
      </c>
      <c r="X90" s="52">
        <v>75000</v>
      </c>
      <c r="Y90" s="52">
        <v>85.83</v>
      </c>
      <c r="Z90" s="52">
        <v>313300</v>
      </c>
      <c r="AA90" s="52"/>
      <c r="AB90" s="287">
        <v>366634</v>
      </c>
      <c r="AC90" s="287"/>
      <c r="AD90" s="287"/>
      <c r="AE90" s="287">
        <v>87726.94</v>
      </c>
      <c r="AF90" s="287">
        <v>333343.58</v>
      </c>
      <c r="AG90" s="287"/>
      <c r="AH90" s="287"/>
      <c r="AI90" s="287"/>
      <c r="AJ90" s="101">
        <f t="shared" si="8"/>
        <v>580435.81999999995</v>
      </c>
      <c r="AK90" s="37">
        <f t="shared" si="9"/>
        <v>7500</v>
      </c>
      <c r="AL90" s="26">
        <f t="shared" si="10"/>
        <v>572935.81999999995</v>
      </c>
      <c r="AM90" s="17">
        <f t="shared" si="11"/>
        <v>802144.33000000007</v>
      </c>
      <c r="AN90" s="19">
        <f t="shared" si="12"/>
        <v>787704.52</v>
      </c>
      <c r="AO90" s="32">
        <f t="shared" si="13"/>
        <v>14439.810000000056</v>
      </c>
    </row>
    <row r="91" spans="1:41" x14ac:dyDescent="0.2">
      <c r="A91" t="s">
        <v>563</v>
      </c>
      <c r="B91" t="s">
        <v>564</v>
      </c>
      <c r="C91" s="95">
        <v>3388</v>
      </c>
      <c r="D91" s="74" t="s">
        <v>1356</v>
      </c>
      <c r="E91" s="62" t="s">
        <v>1580</v>
      </c>
      <c r="F91" s="285">
        <v>498033.71</v>
      </c>
      <c r="G91" s="285">
        <v>0</v>
      </c>
      <c r="H91" s="285">
        <v>62240.42</v>
      </c>
      <c r="I91" s="285"/>
      <c r="J91" s="62">
        <v>2850399.11</v>
      </c>
      <c r="K91" s="62">
        <v>184774.44</v>
      </c>
      <c r="L91" s="62"/>
      <c r="N91" s="286">
        <v>5300</v>
      </c>
      <c r="O91" s="286">
        <v>6150</v>
      </c>
      <c r="Q91" s="286"/>
      <c r="R91" s="62"/>
      <c r="S91" s="62"/>
      <c r="T91" s="62">
        <v>214573.65</v>
      </c>
      <c r="U91" s="62">
        <v>3382854.97</v>
      </c>
      <c r="V91" s="52"/>
      <c r="W91" s="52">
        <v>466008.57</v>
      </c>
      <c r="X91" s="52"/>
      <c r="Y91" s="52">
        <v>1149.21</v>
      </c>
      <c r="Z91" s="52">
        <v>532660</v>
      </c>
      <c r="AA91" s="52">
        <v>138534.39999999999</v>
      </c>
      <c r="AB91" s="287">
        <v>649860</v>
      </c>
      <c r="AC91" s="287"/>
      <c r="AD91" s="287"/>
      <c r="AE91" s="287">
        <v>137039.25</v>
      </c>
      <c r="AF91" s="287">
        <v>96864.55</v>
      </c>
      <c r="AG91" s="287"/>
      <c r="AH91" s="287"/>
      <c r="AI91" s="287"/>
      <c r="AJ91" s="101">
        <f t="shared" si="8"/>
        <v>560274.13</v>
      </c>
      <c r="AK91" s="37">
        <f t="shared" si="9"/>
        <v>11450</v>
      </c>
      <c r="AL91" s="26">
        <f t="shared" si="10"/>
        <v>548824.13</v>
      </c>
      <c r="AM91" s="17">
        <f t="shared" si="11"/>
        <v>1138352.18</v>
      </c>
      <c r="AN91" s="19">
        <f t="shared" si="12"/>
        <v>883763.8</v>
      </c>
      <c r="AO91" s="32">
        <f t="shared" si="13"/>
        <v>254588.37999999989</v>
      </c>
    </row>
    <row r="92" spans="1:41" x14ac:dyDescent="0.2">
      <c r="A92" t="s">
        <v>563</v>
      </c>
      <c r="B92" t="s">
        <v>564</v>
      </c>
      <c r="C92" s="95">
        <v>2340</v>
      </c>
      <c r="D92" s="74" t="s">
        <v>1357</v>
      </c>
      <c r="E92" s="62" t="s">
        <v>1581</v>
      </c>
      <c r="F92" s="285">
        <v>512706.08</v>
      </c>
      <c r="G92" s="285">
        <v>0</v>
      </c>
      <c r="H92" s="285">
        <v>106943.12</v>
      </c>
      <c r="I92" s="285"/>
      <c r="J92" s="62">
        <v>439665.43</v>
      </c>
      <c r="K92" s="62">
        <v>137973.95000000001</v>
      </c>
      <c r="L92" s="62"/>
      <c r="N92" s="286">
        <v>5300</v>
      </c>
      <c r="O92" s="286">
        <v>5580</v>
      </c>
      <c r="Q92" s="286"/>
      <c r="R92" s="62"/>
      <c r="S92" s="62"/>
      <c r="T92" s="62">
        <v>97343.27</v>
      </c>
      <c r="U92" s="62">
        <v>1045747.78</v>
      </c>
      <c r="V92" s="52"/>
      <c r="W92" s="52">
        <v>420454.91</v>
      </c>
      <c r="X92" s="52"/>
      <c r="Y92" s="52">
        <v>95.2</v>
      </c>
      <c r="Z92" s="52">
        <v>413710</v>
      </c>
      <c r="AA92" s="52"/>
      <c r="AB92" s="287">
        <v>452150</v>
      </c>
      <c r="AC92" s="287"/>
      <c r="AD92" s="287"/>
      <c r="AE92" s="287">
        <v>125907.88</v>
      </c>
      <c r="AF92" s="287">
        <v>50604.99</v>
      </c>
      <c r="AG92" s="287"/>
      <c r="AH92" s="287"/>
      <c r="AI92" s="287"/>
      <c r="AJ92" s="101">
        <f t="shared" si="8"/>
        <v>619649.19999999995</v>
      </c>
      <c r="AK92" s="37">
        <f t="shared" si="9"/>
        <v>10880</v>
      </c>
      <c r="AL92" s="26">
        <f t="shared" si="10"/>
        <v>608769.19999999995</v>
      </c>
      <c r="AM92" s="17">
        <f t="shared" si="11"/>
        <v>834260.11</v>
      </c>
      <c r="AN92" s="19">
        <f t="shared" si="12"/>
        <v>628662.87</v>
      </c>
      <c r="AO92" s="32">
        <f t="shared" si="13"/>
        <v>205597.24</v>
      </c>
    </row>
    <row r="93" spans="1:41" x14ac:dyDescent="0.2">
      <c r="A93" t="s">
        <v>563</v>
      </c>
      <c r="B93" t="s">
        <v>564</v>
      </c>
      <c r="C93" s="95">
        <v>2160</v>
      </c>
      <c r="D93" s="74" t="s">
        <v>1358</v>
      </c>
      <c r="E93" s="62" t="s">
        <v>1582</v>
      </c>
      <c r="F93" s="285">
        <v>353396.83</v>
      </c>
      <c r="G93" s="285">
        <v>0</v>
      </c>
      <c r="H93" s="285">
        <v>11748.54</v>
      </c>
      <c r="I93" s="285"/>
      <c r="J93" s="62">
        <v>39945.32</v>
      </c>
      <c r="K93" s="62">
        <v>129960.1</v>
      </c>
      <c r="L93" s="62"/>
      <c r="N93" s="286">
        <v>5600</v>
      </c>
      <c r="O93" s="286">
        <v>2850</v>
      </c>
      <c r="Q93" s="286"/>
      <c r="R93" s="62"/>
      <c r="S93" s="62"/>
      <c r="T93" s="62">
        <v>126048.56</v>
      </c>
      <c r="U93" s="62">
        <v>320699.84999999998</v>
      </c>
      <c r="V93" s="52"/>
      <c r="W93" s="52">
        <v>457648.09</v>
      </c>
      <c r="X93" s="52"/>
      <c r="Y93" s="52">
        <v>103.93</v>
      </c>
      <c r="Z93" s="52">
        <v>379495.2</v>
      </c>
      <c r="AA93" s="52"/>
      <c r="AB93" s="287">
        <v>476985.2</v>
      </c>
      <c r="AC93" s="287"/>
      <c r="AD93" s="287"/>
      <c r="AE93" s="287">
        <v>135156.82999999999</v>
      </c>
      <c r="AF93" s="287">
        <v>13983.25</v>
      </c>
      <c r="AG93" s="287"/>
      <c r="AH93" s="287"/>
      <c r="AI93" s="287"/>
      <c r="AJ93" s="101">
        <f t="shared" si="8"/>
        <v>365145.37</v>
      </c>
      <c r="AK93" s="37">
        <f t="shared" si="9"/>
        <v>8450</v>
      </c>
      <c r="AL93" s="26">
        <f t="shared" si="10"/>
        <v>356695.37</v>
      </c>
      <c r="AM93" s="17">
        <f t="shared" si="11"/>
        <v>837247.22</v>
      </c>
      <c r="AN93" s="19">
        <f t="shared" si="12"/>
        <v>626125.28</v>
      </c>
      <c r="AO93" s="32">
        <f t="shared" si="13"/>
        <v>211121.93999999994</v>
      </c>
    </row>
    <row r="94" spans="1:41" x14ac:dyDescent="0.2">
      <c r="A94" t="s">
        <v>563</v>
      </c>
      <c r="B94" t="s">
        <v>564</v>
      </c>
      <c r="C94" s="95">
        <v>1723</v>
      </c>
      <c r="D94" s="74" t="s">
        <v>1359</v>
      </c>
      <c r="E94" s="62" t="s">
        <v>1583</v>
      </c>
      <c r="F94" s="285">
        <v>571232.30000000005</v>
      </c>
      <c r="G94" s="285">
        <v>0</v>
      </c>
      <c r="H94" s="285">
        <v>521</v>
      </c>
      <c r="I94" s="285"/>
      <c r="J94" s="62">
        <v>650202.52</v>
      </c>
      <c r="K94" s="62">
        <v>-31410.67</v>
      </c>
      <c r="L94" s="62"/>
      <c r="Q94" s="286"/>
      <c r="R94" s="62"/>
      <c r="S94" s="62"/>
      <c r="T94" s="62">
        <v>94569.16</v>
      </c>
      <c r="U94" s="62">
        <v>784633.1</v>
      </c>
      <c r="V94" s="52"/>
      <c r="W94" s="52">
        <v>321211.26</v>
      </c>
      <c r="X94" s="52"/>
      <c r="Y94" s="52">
        <v>86.73</v>
      </c>
      <c r="Z94" s="52">
        <v>276440</v>
      </c>
      <c r="AA94" s="52">
        <v>249089.6</v>
      </c>
      <c r="AB94" s="287">
        <v>393730</v>
      </c>
      <c r="AC94" s="287"/>
      <c r="AD94" s="287"/>
      <c r="AE94" s="287">
        <v>64415.41</v>
      </c>
      <c r="AF94" s="287">
        <v>44481.02</v>
      </c>
      <c r="AG94" s="287"/>
      <c r="AH94" s="287"/>
      <c r="AI94" s="287"/>
      <c r="AJ94" s="101">
        <f t="shared" si="8"/>
        <v>571753.30000000005</v>
      </c>
      <c r="AK94" s="37">
        <f t="shared" si="9"/>
        <v>0</v>
      </c>
      <c r="AL94" s="26">
        <f t="shared" si="10"/>
        <v>571753.30000000005</v>
      </c>
      <c r="AM94" s="17">
        <f t="shared" si="11"/>
        <v>846827.59</v>
      </c>
      <c r="AN94" s="19">
        <f t="shared" si="12"/>
        <v>502626.43000000005</v>
      </c>
      <c r="AO94" s="32">
        <f t="shared" si="13"/>
        <v>344201.15999999992</v>
      </c>
    </row>
    <row r="95" spans="1:41" x14ac:dyDescent="0.2">
      <c r="A95" t="s">
        <v>563</v>
      </c>
      <c r="B95" t="s">
        <v>564</v>
      </c>
      <c r="C95" s="95">
        <v>2675</v>
      </c>
      <c r="D95" s="74" t="s">
        <v>1360</v>
      </c>
      <c r="E95" s="62" t="s">
        <v>1584</v>
      </c>
      <c r="F95" s="285">
        <v>676752.58</v>
      </c>
      <c r="G95" s="285">
        <v>0</v>
      </c>
      <c r="H95" s="285">
        <v>70332.59</v>
      </c>
      <c r="I95" s="285"/>
      <c r="J95" s="62">
        <v>57691.05</v>
      </c>
      <c r="K95" s="62">
        <v>454209.33</v>
      </c>
      <c r="L95" s="62"/>
      <c r="N95" s="286">
        <v>6000</v>
      </c>
      <c r="O95" s="286">
        <v>9450</v>
      </c>
      <c r="Q95" s="286"/>
      <c r="R95" s="62"/>
      <c r="S95" s="62"/>
      <c r="T95" s="62">
        <v>107116.89</v>
      </c>
      <c r="U95" s="62">
        <v>573056.03</v>
      </c>
      <c r="V95" s="52">
        <v>97.2</v>
      </c>
      <c r="W95" s="52">
        <v>428067.05</v>
      </c>
      <c r="X95" s="52"/>
      <c r="Y95" s="52"/>
      <c r="Z95" s="52">
        <v>452760</v>
      </c>
      <c r="AA95" s="52">
        <v>150795</v>
      </c>
      <c r="AB95" s="287">
        <v>507750</v>
      </c>
      <c r="AC95" s="287"/>
      <c r="AD95" s="287"/>
      <c r="AE95" s="287">
        <v>154638.34</v>
      </c>
      <c r="AF95" s="287">
        <v>94605.62</v>
      </c>
      <c r="AG95" s="287"/>
      <c r="AH95" s="287"/>
      <c r="AI95" s="287"/>
      <c r="AJ95" s="101">
        <f t="shared" si="8"/>
        <v>747085.16999999993</v>
      </c>
      <c r="AK95" s="37">
        <f t="shared" si="9"/>
        <v>15450</v>
      </c>
      <c r="AL95" s="26">
        <f t="shared" si="10"/>
        <v>731635.16999999993</v>
      </c>
      <c r="AM95" s="17">
        <f t="shared" si="11"/>
        <v>1031719.25</v>
      </c>
      <c r="AN95" s="19">
        <f t="shared" si="12"/>
        <v>756993.96</v>
      </c>
      <c r="AO95" s="32">
        <f t="shared" si="13"/>
        <v>274725.29000000004</v>
      </c>
    </row>
    <row r="96" spans="1:41" x14ac:dyDescent="0.2">
      <c r="A96" t="s">
        <v>563</v>
      </c>
      <c r="B96" t="s">
        <v>564</v>
      </c>
      <c r="C96" s="95">
        <v>1715</v>
      </c>
      <c r="D96" s="74" t="s">
        <v>1361</v>
      </c>
      <c r="E96" s="62" t="s">
        <v>1585</v>
      </c>
      <c r="F96" s="285">
        <v>491237.32</v>
      </c>
      <c r="G96" s="285">
        <v>0</v>
      </c>
      <c r="H96" s="285">
        <v>163146.69</v>
      </c>
      <c r="I96" s="285"/>
      <c r="J96" s="62">
        <v>1585139</v>
      </c>
      <c r="K96" s="62">
        <v>117992.89</v>
      </c>
      <c r="L96" s="62"/>
      <c r="N96" s="286">
        <v>6000</v>
      </c>
      <c r="O96" s="286">
        <v>6225</v>
      </c>
      <c r="Q96" s="286"/>
      <c r="R96" s="62"/>
      <c r="S96" s="62"/>
      <c r="T96" s="62">
        <v>96559.01</v>
      </c>
      <c r="U96" s="62">
        <v>1997218.5</v>
      </c>
      <c r="V96" s="52"/>
      <c r="W96" s="52">
        <v>404955.17</v>
      </c>
      <c r="X96" s="52">
        <v>38750</v>
      </c>
      <c r="Y96" s="52">
        <v>88.92</v>
      </c>
      <c r="Z96" s="52">
        <v>367730</v>
      </c>
      <c r="AA96" s="52">
        <v>171272</v>
      </c>
      <c r="AB96" s="287">
        <v>463970</v>
      </c>
      <c r="AC96" s="287"/>
      <c r="AD96" s="287"/>
      <c r="AE96" s="287">
        <v>114887.14</v>
      </c>
      <c r="AF96" s="287">
        <v>63320.52</v>
      </c>
      <c r="AG96" s="287"/>
      <c r="AH96" s="287"/>
      <c r="AI96" s="287"/>
      <c r="AJ96" s="101">
        <f t="shared" si="8"/>
        <v>654384.01</v>
      </c>
      <c r="AK96" s="37">
        <f t="shared" si="9"/>
        <v>12225</v>
      </c>
      <c r="AL96" s="26">
        <f t="shared" si="10"/>
        <v>642159.01</v>
      </c>
      <c r="AM96" s="17">
        <f t="shared" si="11"/>
        <v>982796.09</v>
      </c>
      <c r="AN96" s="19">
        <f t="shared" si="12"/>
        <v>642177.66</v>
      </c>
      <c r="AO96" s="32">
        <f t="shared" si="13"/>
        <v>340618.42999999993</v>
      </c>
    </row>
    <row r="97" spans="1:41" x14ac:dyDescent="0.2">
      <c r="A97" t="s">
        <v>563</v>
      </c>
      <c r="B97" t="s">
        <v>564</v>
      </c>
      <c r="C97" s="95">
        <v>3187</v>
      </c>
      <c r="D97" s="74" t="s">
        <v>1362</v>
      </c>
      <c r="E97" s="62" t="s">
        <v>1586</v>
      </c>
      <c r="F97" s="285">
        <v>599450.64</v>
      </c>
      <c r="G97" s="285">
        <v>5020</v>
      </c>
      <c r="H97" s="285">
        <v>30077.3</v>
      </c>
      <c r="I97" s="285"/>
      <c r="J97" s="62">
        <v>204683.51999999999</v>
      </c>
      <c r="K97" s="62">
        <v>124346.3</v>
      </c>
      <c r="L97" s="62"/>
      <c r="N97" s="286">
        <v>5800</v>
      </c>
      <c r="O97" s="286">
        <v>4050</v>
      </c>
      <c r="Q97" s="286"/>
      <c r="R97" s="62"/>
      <c r="S97" s="62"/>
      <c r="T97" s="62">
        <v>146556.60999999999</v>
      </c>
      <c r="U97" s="62">
        <v>569833.9</v>
      </c>
      <c r="V97" s="52"/>
      <c r="W97" s="52">
        <v>449254.38</v>
      </c>
      <c r="X97" s="52">
        <v>116520</v>
      </c>
      <c r="Y97" s="52">
        <v>99.12</v>
      </c>
      <c r="Z97" s="52">
        <v>579880</v>
      </c>
      <c r="AA97" s="52">
        <v>141441.60000000001</v>
      </c>
      <c r="AB97" s="287">
        <v>696676</v>
      </c>
      <c r="AC97" s="287"/>
      <c r="AD97" s="287"/>
      <c r="AE97" s="287">
        <v>76913.429999999993</v>
      </c>
      <c r="AF97" s="287">
        <v>26423.66</v>
      </c>
      <c r="AG97" s="287"/>
      <c r="AH97" s="287"/>
      <c r="AI97" s="287"/>
      <c r="AJ97" s="101">
        <f t="shared" si="8"/>
        <v>634547.94000000006</v>
      </c>
      <c r="AK97" s="37">
        <f t="shared" si="9"/>
        <v>9850</v>
      </c>
      <c r="AL97" s="26">
        <f t="shared" si="10"/>
        <v>624697.94000000006</v>
      </c>
      <c r="AM97" s="17">
        <f t="shared" si="11"/>
        <v>1287195.1000000001</v>
      </c>
      <c r="AN97" s="19">
        <f t="shared" si="12"/>
        <v>800013.09</v>
      </c>
      <c r="AO97" s="32">
        <f t="shared" si="13"/>
        <v>487182.01000000013</v>
      </c>
    </row>
    <row r="98" spans="1:41" x14ac:dyDescent="0.2">
      <c r="A98" t="s">
        <v>563</v>
      </c>
      <c r="B98" t="s">
        <v>564</v>
      </c>
      <c r="C98" s="95">
        <v>2867</v>
      </c>
      <c r="D98" s="74" t="s">
        <v>1363</v>
      </c>
      <c r="E98" s="62" t="s">
        <v>1587</v>
      </c>
      <c r="F98" s="285">
        <v>493642.5</v>
      </c>
      <c r="G98" s="285">
        <v>0</v>
      </c>
      <c r="H98" s="285">
        <v>44938.93</v>
      </c>
      <c r="I98" s="285"/>
      <c r="J98" s="62">
        <v>60020.76</v>
      </c>
      <c r="K98" s="62">
        <v>532864.71</v>
      </c>
      <c r="L98" s="62"/>
      <c r="N98" s="286">
        <v>6000</v>
      </c>
      <c r="O98" s="286">
        <v>7325.33</v>
      </c>
      <c r="Q98" s="286">
        <v>218.25</v>
      </c>
      <c r="R98" s="62"/>
      <c r="S98" s="62"/>
      <c r="T98" s="62">
        <v>156740.07999999999</v>
      </c>
      <c r="U98" s="62">
        <v>528870.26</v>
      </c>
      <c r="V98" s="52"/>
      <c r="W98" s="52">
        <v>424515.56</v>
      </c>
      <c r="X98" s="52"/>
      <c r="Y98" s="52">
        <v>96.07</v>
      </c>
      <c r="Z98" s="52">
        <v>468170</v>
      </c>
      <c r="AA98" s="52">
        <v>28000</v>
      </c>
      <c r="AB98" s="287">
        <v>546820</v>
      </c>
      <c r="AC98" s="287"/>
      <c r="AD98" s="287"/>
      <c r="AE98" s="287">
        <v>112922.18</v>
      </c>
      <c r="AF98" s="287"/>
      <c r="AG98" s="287"/>
      <c r="AH98" s="287"/>
      <c r="AI98" s="287"/>
      <c r="AJ98" s="101">
        <f t="shared" si="8"/>
        <v>538581.43000000005</v>
      </c>
      <c r="AK98" s="37">
        <f t="shared" si="9"/>
        <v>13543.58</v>
      </c>
      <c r="AL98" s="26">
        <f t="shared" si="10"/>
        <v>525037.85000000009</v>
      </c>
      <c r="AM98" s="17">
        <f t="shared" si="11"/>
        <v>920781.63</v>
      </c>
      <c r="AN98" s="19">
        <f t="shared" si="12"/>
        <v>659742.17999999993</v>
      </c>
      <c r="AO98" s="32">
        <f t="shared" si="13"/>
        <v>261039.45000000007</v>
      </c>
    </row>
    <row r="99" spans="1:41" x14ac:dyDescent="0.2">
      <c r="A99" t="s">
        <v>563</v>
      </c>
      <c r="B99" t="s">
        <v>564</v>
      </c>
      <c r="C99" s="95">
        <v>3076</v>
      </c>
      <c r="D99" s="74" t="s">
        <v>1364</v>
      </c>
      <c r="E99" s="62" t="s">
        <v>1588</v>
      </c>
      <c r="F99" s="285">
        <v>495532.72</v>
      </c>
      <c r="G99" s="285">
        <v>20160</v>
      </c>
      <c r="H99" s="285">
        <v>31468.89</v>
      </c>
      <c r="I99" s="285"/>
      <c r="J99" s="62">
        <v>20377.650000000001</v>
      </c>
      <c r="K99" s="62">
        <v>127943.9</v>
      </c>
      <c r="L99" s="62"/>
      <c r="N99" s="286">
        <v>5500</v>
      </c>
      <c r="O99" s="286">
        <v>5850</v>
      </c>
      <c r="Q99" s="286"/>
      <c r="R99" s="62"/>
      <c r="S99" s="62">
        <v>-211401.67</v>
      </c>
      <c r="T99" s="62">
        <v>139858.81</v>
      </c>
      <c r="U99" s="62">
        <v>713142.2</v>
      </c>
      <c r="V99" s="52"/>
      <c r="W99" s="52">
        <v>462805</v>
      </c>
      <c r="X99" s="52"/>
      <c r="Y99" s="52">
        <v>105.77</v>
      </c>
      <c r="Z99" s="52">
        <v>504077</v>
      </c>
      <c r="AA99" s="52">
        <v>138534.39999999999</v>
      </c>
      <c r="AB99" s="287">
        <v>625237</v>
      </c>
      <c r="AC99" s="287"/>
      <c r="AD99" s="287"/>
      <c r="AE99" s="287">
        <v>248130.65</v>
      </c>
      <c r="AF99" s="287">
        <v>22521.7</v>
      </c>
      <c r="AG99" s="287"/>
      <c r="AH99" s="287"/>
      <c r="AI99" s="287">
        <v>4</v>
      </c>
      <c r="AJ99" s="101">
        <f t="shared" si="8"/>
        <v>547161.61</v>
      </c>
      <c r="AK99" s="37">
        <f t="shared" si="9"/>
        <v>11350</v>
      </c>
      <c r="AL99" s="26">
        <f t="shared" si="10"/>
        <v>535811.61</v>
      </c>
      <c r="AM99" s="17">
        <f t="shared" si="11"/>
        <v>1105522.17</v>
      </c>
      <c r="AN99" s="19">
        <f t="shared" si="12"/>
        <v>895893.35</v>
      </c>
      <c r="AO99" s="32">
        <f t="shared" si="13"/>
        <v>209628.81999999995</v>
      </c>
    </row>
    <row r="100" spans="1:41" x14ac:dyDescent="0.2">
      <c r="A100" t="s">
        <v>563</v>
      </c>
      <c r="B100" t="s">
        <v>564</v>
      </c>
      <c r="C100" s="95">
        <v>2086</v>
      </c>
      <c r="D100" s="74" t="s">
        <v>1365</v>
      </c>
      <c r="E100" s="62" t="s">
        <v>1589</v>
      </c>
      <c r="F100" s="285">
        <v>400085.65</v>
      </c>
      <c r="G100" s="285">
        <v>5060</v>
      </c>
      <c r="H100" s="285">
        <v>76810.649999999994</v>
      </c>
      <c r="I100" s="285"/>
      <c r="J100" s="62">
        <v>352048.63</v>
      </c>
      <c r="K100" s="62">
        <v>163935.60999999999</v>
      </c>
      <c r="L100" s="62"/>
      <c r="N100" s="286">
        <v>6000</v>
      </c>
      <c r="O100" s="286">
        <v>2850</v>
      </c>
      <c r="Q100" s="286"/>
      <c r="R100" s="62"/>
      <c r="S100" s="62"/>
      <c r="T100" s="62">
        <v>114420.85</v>
      </c>
      <c r="U100" s="62">
        <v>673323.61</v>
      </c>
      <c r="V100" s="52"/>
      <c r="W100" s="52">
        <v>481359.16</v>
      </c>
      <c r="X100" s="52"/>
      <c r="Y100" s="52">
        <v>97.28</v>
      </c>
      <c r="Z100" s="52">
        <v>484320</v>
      </c>
      <c r="AA100" s="52"/>
      <c r="AB100" s="287">
        <v>564610</v>
      </c>
      <c r="AC100" s="287"/>
      <c r="AD100" s="287"/>
      <c r="AE100" s="287">
        <v>74179.490000000005</v>
      </c>
      <c r="AF100" s="287">
        <v>30263.73</v>
      </c>
      <c r="AG100" s="287"/>
      <c r="AH100" s="287"/>
      <c r="AI100" s="287"/>
      <c r="AJ100" s="101">
        <f t="shared" ref="AJ100:AJ131" si="14">SUM(F100:I100)</f>
        <v>481956.30000000005</v>
      </c>
      <c r="AK100" s="37">
        <f t="shared" si="9"/>
        <v>8850</v>
      </c>
      <c r="AL100" s="26">
        <f t="shared" si="10"/>
        <v>473106.30000000005</v>
      </c>
      <c r="AM100" s="17">
        <f t="shared" si="11"/>
        <v>965776.44</v>
      </c>
      <c r="AN100" s="19">
        <f t="shared" si="12"/>
        <v>669053.22</v>
      </c>
      <c r="AO100" s="32">
        <f t="shared" si="13"/>
        <v>296723.21999999997</v>
      </c>
    </row>
    <row r="101" spans="1:41" x14ac:dyDescent="0.2">
      <c r="A101" t="s">
        <v>563</v>
      </c>
      <c r="B101" t="s">
        <v>564</v>
      </c>
      <c r="C101" s="95">
        <v>1893</v>
      </c>
      <c r="D101" s="74" t="s">
        <v>1366</v>
      </c>
      <c r="E101" s="62" t="s">
        <v>1590</v>
      </c>
      <c r="F101" s="285">
        <v>443435.18</v>
      </c>
      <c r="G101" s="285">
        <v>5060</v>
      </c>
      <c r="H101" s="285">
        <v>318276.75</v>
      </c>
      <c r="I101" s="285"/>
      <c r="J101" s="62">
        <v>-822.58</v>
      </c>
      <c r="K101" s="62">
        <v>302272.71999999997</v>
      </c>
      <c r="L101" s="62"/>
      <c r="N101" s="286">
        <v>5000</v>
      </c>
      <c r="O101" s="286">
        <v>6000</v>
      </c>
      <c r="Q101" s="286"/>
      <c r="R101" s="62"/>
      <c r="S101" s="62"/>
      <c r="T101" s="62">
        <v>62458.68</v>
      </c>
      <c r="U101" s="62">
        <v>1404582.07</v>
      </c>
      <c r="V101" s="52"/>
      <c r="W101" s="52">
        <v>392411.08</v>
      </c>
      <c r="X101" s="52"/>
      <c r="Y101" s="52">
        <v>85.66</v>
      </c>
      <c r="Z101" s="52">
        <v>505630</v>
      </c>
      <c r="AA101" s="52"/>
      <c r="AB101" s="287">
        <v>537150</v>
      </c>
      <c r="AC101" s="287"/>
      <c r="AD101" s="287"/>
      <c r="AE101" s="287">
        <v>394748.35</v>
      </c>
      <c r="AF101" s="287">
        <v>21308.59</v>
      </c>
      <c r="AG101" s="287"/>
      <c r="AH101" s="287"/>
      <c r="AI101" s="287"/>
      <c r="AJ101" s="101">
        <f t="shared" si="14"/>
        <v>766771.92999999993</v>
      </c>
      <c r="AK101" s="37">
        <f t="shared" si="9"/>
        <v>11000</v>
      </c>
      <c r="AL101" s="26">
        <f t="shared" si="10"/>
        <v>755771.92999999993</v>
      </c>
      <c r="AM101" s="17">
        <f t="shared" si="11"/>
        <v>898126.74</v>
      </c>
      <c r="AN101" s="19">
        <f t="shared" si="12"/>
        <v>953206.94</v>
      </c>
      <c r="AO101" s="32">
        <f t="shared" si="13"/>
        <v>-55080.199999999953</v>
      </c>
    </row>
    <row r="102" spans="1:41" x14ac:dyDescent="0.2">
      <c r="A102" t="s">
        <v>563</v>
      </c>
      <c r="B102" t="s">
        <v>564</v>
      </c>
      <c r="C102" s="95">
        <v>2677</v>
      </c>
      <c r="D102" s="74" t="s">
        <v>1367</v>
      </c>
      <c r="E102" s="62" t="s">
        <v>1591</v>
      </c>
      <c r="F102" s="285">
        <v>476589.93</v>
      </c>
      <c r="G102" s="285">
        <v>0</v>
      </c>
      <c r="H102" s="285">
        <v>20744.12</v>
      </c>
      <c r="I102" s="285"/>
      <c r="J102" s="62">
        <v>296412.53000000003</v>
      </c>
      <c r="K102" s="62">
        <v>152365.01</v>
      </c>
      <c r="L102" s="62"/>
      <c r="O102" s="286">
        <v>4130</v>
      </c>
      <c r="Q102" s="286"/>
      <c r="R102" s="62"/>
      <c r="S102" s="62">
        <v>-368974.66</v>
      </c>
      <c r="T102" s="62">
        <v>340763.57</v>
      </c>
      <c r="U102" s="62">
        <v>819557.49</v>
      </c>
      <c r="V102" s="52"/>
      <c r="W102" s="52">
        <v>399065</v>
      </c>
      <c r="X102" s="52"/>
      <c r="Y102" s="52">
        <v>98.66</v>
      </c>
      <c r="Z102" s="52">
        <v>555600</v>
      </c>
      <c r="AA102" s="52"/>
      <c r="AB102" s="287">
        <v>626940</v>
      </c>
      <c r="AC102" s="287"/>
      <c r="AD102" s="287"/>
      <c r="AE102" s="287">
        <v>125833.03</v>
      </c>
      <c r="AF102" s="287">
        <v>25696.44</v>
      </c>
      <c r="AG102" s="287"/>
      <c r="AH102" s="287"/>
      <c r="AI102" s="287"/>
      <c r="AJ102" s="101">
        <f t="shared" si="14"/>
        <v>497334.05</v>
      </c>
      <c r="AK102" s="37">
        <f t="shared" si="9"/>
        <v>4130</v>
      </c>
      <c r="AL102" s="26">
        <f t="shared" si="10"/>
        <v>493204.05</v>
      </c>
      <c r="AM102" s="17">
        <f t="shared" si="11"/>
        <v>954763.65999999992</v>
      </c>
      <c r="AN102" s="19">
        <f t="shared" si="12"/>
        <v>778469.47</v>
      </c>
      <c r="AO102" s="32">
        <f t="shared" si="13"/>
        <v>176294.18999999994</v>
      </c>
    </row>
    <row r="103" spans="1:41" x14ac:dyDescent="0.2">
      <c r="A103" t="s">
        <v>563</v>
      </c>
      <c r="B103" t="s">
        <v>564</v>
      </c>
      <c r="C103" s="95">
        <v>2827</v>
      </c>
      <c r="D103" s="74" t="s">
        <v>1368</v>
      </c>
      <c r="E103" s="62" t="s">
        <v>1594</v>
      </c>
      <c r="F103" s="285">
        <v>492235.97</v>
      </c>
      <c r="G103" s="285">
        <v>0</v>
      </c>
      <c r="H103" s="285">
        <v>211937.65</v>
      </c>
      <c r="I103" s="285"/>
      <c r="J103" s="62">
        <v>69430.03</v>
      </c>
      <c r="K103" s="62">
        <v>-126596.84</v>
      </c>
      <c r="L103" s="62"/>
      <c r="N103" s="286">
        <v>5700</v>
      </c>
      <c r="O103" s="286">
        <v>13615</v>
      </c>
      <c r="Q103" s="286"/>
      <c r="R103" s="62"/>
      <c r="S103" s="62"/>
      <c r="T103" s="62">
        <v>182877.47</v>
      </c>
      <c r="U103" s="62">
        <v>474645.55</v>
      </c>
      <c r="V103" s="52"/>
      <c r="W103" s="52">
        <v>436849.36</v>
      </c>
      <c r="X103" s="52"/>
      <c r="Y103" s="52">
        <v>123.75</v>
      </c>
      <c r="Z103" s="52">
        <v>577136</v>
      </c>
      <c r="AA103" s="52"/>
      <c r="AB103" s="287">
        <v>611226</v>
      </c>
      <c r="AC103" s="287"/>
      <c r="AD103" s="287"/>
      <c r="AE103" s="287">
        <v>98122.1</v>
      </c>
      <c r="AF103" s="287">
        <v>59775.39</v>
      </c>
      <c r="AG103" s="287"/>
      <c r="AH103" s="287"/>
      <c r="AI103" s="287"/>
      <c r="AJ103" s="101">
        <f t="shared" si="14"/>
        <v>704173.62</v>
      </c>
      <c r="AK103" s="37">
        <f t="shared" si="9"/>
        <v>19315</v>
      </c>
      <c r="AL103" s="26">
        <f t="shared" si="10"/>
        <v>684858.62</v>
      </c>
      <c r="AM103" s="17">
        <f t="shared" si="11"/>
        <v>1014109.11</v>
      </c>
      <c r="AN103" s="19">
        <f t="shared" si="12"/>
        <v>769123.49</v>
      </c>
      <c r="AO103" s="32">
        <f t="shared" si="13"/>
        <v>244985.62</v>
      </c>
    </row>
    <row r="104" spans="1:41" x14ac:dyDescent="0.2">
      <c r="A104" t="s">
        <v>563</v>
      </c>
      <c r="B104" t="s">
        <v>564</v>
      </c>
      <c r="C104" s="95">
        <v>3372</v>
      </c>
      <c r="D104" s="74" t="s">
        <v>1369</v>
      </c>
      <c r="E104" s="62" t="s">
        <v>1595</v>
      </c>
      <c r="F104" s="285">
        <v>575867.43999999994</v>
      </c>
      <c r="G104" s="285">
        <v>15000</v>
      </c>
      <c r="H104" s="285">
        <v>64854.79</v>
      </c>
      <c r="I104" s="285"/>
      <c r="J104" s="62">
        <v>161873.85999999999</v>
      </c>
      <c r="K104" s="62">
        <v>168172.65</v>
      </c>
      <c r="L104" s="62"/>
      <c r="N104" s="286">
        <v>5000</v>
      </c>
      <c r="O104" s="286">
        <v>2460</v>
      </c>
      <c r="Q104" s="286"/>
      <c r="R104" s="62"/>
      <c r="S104" s="62"/>
      <c r="T104" s="62">
        <v>214911.95</v>
      </c>
      <c r="U104" s="62">
        <v>1172968.6100000001</v>
      </c>
      <c r="V104" s="52"/>
      <c r="W104" s="52">
        <v>462486.06</v>
      </c>
      <c r="X104" s="52"/>
      <c r="Y104" s="52">
        <v>97.4</v>
      </c>
      <c r="Z104" s="52">
        <v>509720</v>
      </c>
      <c r="AA104" s="52">
        <v>148534.39999999999</v>
      </c>
      <c r="AB104" s="287">
        <v>629668</v>
      </c>
      <c r="AC104" s="287"/>
      <c r="AD104" s="287"/>
      <c r="AE104" s="287">
        <v>139326.5</v>
      </c>
      <c r="AF104" s="287">
        <v>81856.460000000006</v>
      </c>
      <c r="AG104" s="287"/>
      <c r="AH104" s="287"/>
      <c r="AI104" s="287"/>
      <c r="AJ104" s="101">
        <f t="shared" si="14"/>
        <v>655722.23</v>
      </c>
      <c r="AK104" s="37">
        <f t="shared" si="9"/>
        <v>7460</v>
      </c>
      <c r="AL104" s="26">
        <f t="shared" si="10"/>
        <v>648262.23</v>
      </c>
      <c r="AM104" s="17">
        <f t="shared" si="11"/>
        <v>1120837.8599999999</v>
      </c>
      <c r="AN104" s="19">
        <f t="shared" si="12"/>
        <v>850850.96</v>
      </c>
      <c r="AO104" s="32">
        <f t="shared" si="13"/>
        <v>269986.89999999991</v>
      </c>
    </row>
    <row r="105" spans="1:41" x14ac:dyDescent="0.2">
      <c r="A105" t="s">
        <v>563</v>
      </c>
      <c r="B105" t="s">
        <v>564</v>
      </c>
      <c r="C105" s="95">
        <v>1747</v>
      </c>
      <c r="D105" s="74" t="s">
        <v>1370</v>
      </c>
      <c r="E105" s="62" t="s">
        <v>1643</v>
      </c>
      <c r="F105" s="285">
        <v>829096.77</v>
      </c>
      <c r="G105" s="285">
        <v>0</v>
      </c>
      <c r="H105" s="285">
        <v>24624.35</v>
      </c>
      <c r="I105" s="285"/>
      <c r="J105" s="62">
        <v>341063.08</v>
      </c>
      <c r="K105" s="62">
        <v>37956.17</v>
      </c>
      <c r="L105" s="62"/>
      <c r="N105" s="286">
        <v>6000</v>
      </c>
      <c r="O105" s="286">
        <v>2700</v>
      </c>
      <c r="Q105" s="286"/>
      <c r="R105" s="62"/>
      <c r="S105" s="62"/>
      <c r="T105" s="62">
        <v>273340.95</v>
      </c>
      <c r="U105" s="62">
        <v>764463.81</v>
      </c>
      <c r="V105" s="52"/>
      <c r="W105" s="52">
        <v>386633.61</v>
      </c>
      <c r="X105" s="52">
        <v>47000</v>
      </c>
      <c r="Y105" s="52">
        <v>85.69</v>
      </c>
      <c r="Z105" s="52">
        <v>518760</v>
      </c>
      <c r="AA105" s="52">
        <v>219809.6</v>
      </c>
      <c r="AB105" s="287">
        <v>615940</v>
      </c>
      <c r="AC105" s="287"/>
      <c r="AD105" s="287"/>
      <c r="AE105" s="287">
        <v>108652.79</v>
      </c>
      <c r="AF105" s="287">
        <v>77318.649999999994</v>
      </c>
      <c r="AG105" s="287"/>
      <c r="AH105" s="287"/>
      <c r="AI105" s="287">
        <v>27.74</v>
      </c>
      <c r="AJ105" s="101">
        <f t="shared" si="14"/>
        <v>853721.12</v>
      </c>
      <c r="AK105" s="37">
        <f t="shared" si="9"/>
        <v>8700</v>
      </c>
      <c r="AL105" s="26">
        <f t="shared" si="10"/>
        <v>845021.12</v>
      </c>
      <c r="AM105" s="17">
        <f t="shared" si="11"/>
        <v>1172288.9000000001</v>
      </c>
      <c r="AN105" s="19">
        <f t="shared" si="12"/>
        <v>801939.18</v>
      </c>
      <c r="AO105" s="32">
        <f t="shared" si="13"/>
        <v>370349.72000000009</v>
      </c>
    </row>
    <row r="106" spans="1:41" x14ac:dyDescent="0.2">
      <c r="A106" t="s">
        <v>563</v>
      </c>
      <c r="B106" t="s">
        <v>564</v>
      </c>
      <c r="C106" s="95">
        <v>2607</v>
      </c>
      <c r="D106" s="74" t="s">
        <v>1371</v>
      </c>
      <c r="E106" s="62" t="s">
        <v>1644</v>
      </c>
      <c r="F106" s="285">
        <v>392598.84</v>
      </c>
      <c r="G106" s="285">
        <v>5000</v>
      </c>
      <c r="H106" s="285">
        <v>58218.29</v>
      </c>
      <c r="I106" s="285"/>
      <c r="J106" s="62">
        <v>1080205.6299999999</v>
      </c>
      <c r="K106" s="62">
        <v>121998.87</v>
      </c>
      <c r="L106" s="62"/>
      <c r="N106" s="286">
        <v>6000</v>
      </c>
      <c r="O106" s="286">
        <v>2850</v>
      </c>
      <c r="Q106" s="286"/>
      <c r="R106" s="62"/>
      <c r="S106" s="62"/>
      <c r="T106" s="62">
        <v>83823.86</v>
      </c>
      <c r="U106" s="62">
        <v>1440238.21</v>
      </c>
      <c r="V106" s="52"/>
      <c r="W106" s="52">
        <v>453438.93</v>
      </c>
      <c r="X106" s="52"/>
      <c r="Y106" s="52">
        <v>97.71</v>
      </c>
      <c r="Z106" s="52">
        <v>508770</v>
      </c>
      <c r="AA106" s="52"/>
      <c r="AB106" s="287">
        <v>577451</v>
      </c>
      <c r="AC106" s="287"/>
      <c r="AD106" s="287"/>
      <c r="AE106" s="287">
        <v>129674.65</v>
      </c>
      <c r="AF106" s="287">
        <v>126512.86</v>
      </c>
      <c r="AG106" s="287"/>
      <c r="AH106" s="287"/>
      <c r="AI106" s="287"/>
      <c r="AJ106" s="101">
        <f t="shared" si="14"/>
        <v>455817.13</v>
      </c>
      <c r="AK106" s="37">
        <f t="shared" si="9"/>
        <v>8850</v>
      </c>
      <c r="AL106" s="26">
        <f t="shared" si="10"/>
        <v>446967.13</v>
      </c>
      <c r="AM106" s="17">
        <f t="shared" si="11"/>
        <v>962306.64</v>
      </c>
      <c r="AN106" s="19">
        <f t="shared" si="12"/>
        <v>833638.51</v>
      </c>
      <c r="AO106" s="32">
        <f t="shared" si="13"/>
        <v>128668.13</v>
      </c>
    </row>
    <row r="107" spans="1:41" x14ac:dyDescent="0.2">
      <c r="A107" t="s">
        <v>563</v>
      </c>
      <c r="B107" t="s">
        <v>564</v>
      </c>
      <c r="C107" s="95">
        <v>2124</v>
      </c>
      <c r="D107" s="74" t="s">
        <v>1372</v>
      </c>
      <c r="E107" s="62" t="s">
        <v>1649</v>
      </c>
      <c r="F107" s="285">
        <v>1126228.27</v>
      </c>
      <c r="G107" s="285">
        <v>2842</v>
      </c>
      <c r="H107" s="285">
        <v>18085.38</v>
      </c>
      <c r="I107" s="285"/>
      <c r="J107" s="62">
        <v>2293006.86</v>
      </c>
      <c r="K107" s="62">
        <v>105740.23</v>
      </c>
      <c r="L107" s="62"/>
      <c r="N107" s="286">
        <v>5500</v>
      </c>
      <c r="O107" s="286">
        <v>5550</v>
      </c>
      <c r="Q107" s="286"/>
      <c r="R107" s="62"/>
      <c r="S107" s="62"/>
      <c r="T107" s="62">
        <v>195426.31</v>
      </c>
      <c r="U107" s="62">
        <v>2616413.23</v>
      </c>
      <c r="V107" s="52"/>
      <c r="W107" s="52">
        <v>421252.11</v>
      </c>
      <c r="X107" s="52"/>
      <c r="Y107" s="52">
        <v>98.65</v>
      </c>
      <c r="Z107" s="52">
        <v>351680</v>
      </c>
      <c r="AA107" s="52">
        <v>388427.2</v>
      </c>
      <c r="AB107" s="287">
        <v>504080</v>
      </c>
      <c r="AC107" s="287"/>
      <c r="AD107" s="287"/>
      <c r="AE107" s="287">
        <v>179703.45</v>
      </c>
      <c r="AF107" s="287"/>
      <c r="AG107" s="287"/>
      <c r="AH107" s="287"/>
      <c r="AI107" s="287"/>
      <c r="AJ107" s="101">
        <f t="shared" si="14"/>
        <v>1147155.6499999999</v>
      </c>
      <c r="AK107" s="37">
        <f t="shared" si="9"/>
        <v>11050</v>
      </c>
      <c r="AL107" s="26">
        <f t="shared" si="10"/>
        <v>1136105.6499999999</v>
      </c>
      <c r="AM107" s="17">
        <f t="shared" si="11"/>
        <v>1161457.96</v>
      </c>
      <c r="AN107" s="19">
        <f t="shared" si="12"/>
        <v>683783.45</v>
      </c>
      <c r="AO107" s="32">
        <f t="shared" si="13"/>
        <v>477674.51</v>
      </c>
    </row>
    <row r="108" spans="1:41" x14ac:dyDescent="0.2">
      <c r="A108" t="s">
        <v>567</v>
      </c>
      <c r="B108" t="s">
        <v>568</v>
      </c>
      <c r="C108" s="95">
        <v>2908</v>
      </c>
      <c r="D108" s="74" t="s">
        <v>1373</v>
      </c>
      <c r="E108" s="62" t="s">
        <v>1597</v>
      </c>
      <c r="F108" s="285">
        <v>355576.63</v>
      </c>
      <c r="G108" s="285">
        <v>7500</v>
      </c>
      <c r="H108" s="285">
        <v>47243.42</v>
      </c>
      <c r="I108" s="285"/>
      <c r="J108" s="62">
        <v>97115.12</v>
      </c>
      <c r="K108" s="62">
        <v>71170.13</v>
      </c>
      <c r="L108" s="62"/>
      <c r="O108" s="286">
        <v>11600</v>
      </c>
      <c r="Q108" s="286"/>
      <c r="R108" s="62"/>
      <c r="S108" s="62"/>
      <c r="T108" s="62"/>
      <c r="U108" s="62">
        <v>2310952.34</v>
      </c>
      <c r="V108" s="52"/>
      <c r="W108" s="52">
        <v>274240.34000000003</v>
      </c>
      <c r="X108" s="52"/>
      <c r="Y108" s="52"/>
      <c r="Z108" s="52">
        <v>393000</v>
      </c>
      <c r="AA108" s="52">
        <v>231760.62</v>
      </c>
      <c r="AB108" s="287">
        <v>505720</v>
      </c>
      <c r="AC108" s="287"/>
      <c r="AD108" s="287">
        <v>2256</v>
      </c>
      <c r="AE108" s="287">
        <v>196001.87</v>
      </c>
      <c r="AF108" s="287">
        <v>34513.53</v>
      </c>
      <c r="AG108" s="287"/>
      <c r="AH108" s="287"/>
      <c r="AI108" s="287"/>
      <c r="AJ108" s="101">
        <f t="shared" si="14"/>
        <v>410320.05</v>
      </c>
      <c r="AK108" s="37">
        <f t="shared" si="9"/>
        <v>11600</v>
      </c>
      <c r="AL108" s="26">
        <f t="shared" si="10"/>
        <v>398720.05</v>
      </c>
      <c r="AM108" s="17">
        <f t="shared" si="11"/>
        <v>899000.96000000008</v>
      </c>
      <c r="AN108" s="19">
        <f t="shared" si="12"/>
        <v>738491.4</v>
      </c>
      <c r="AO108" s="32">
        <f t="shared" si="13"/>
        <v>160509.56000000006</v>
      </c>
    </row>
    <row r="109" spans="1:41" x14ac:dyDescent="0.2">
      <c r="A109" t="s">
        <v>567</v>
      </c>
      <c r="B109" t="s">
        <v>568</v>
      </c>
      <c r="C109" s="95">
        <v>2944</v>
      </c>
      <c r="D109" s="74" t="s">
        <v>1374</v>
      </c>
      <c r="E109" s="62" t="s">
        <v>1598</v>
      </c>
      <c r="F109" s="285">
        <v>588986.35</v>
      </c>
      <c r="G109" s="285">
        <v>0</v>
      </c>
      <c r="H109" s="285">
        <v>56076.58</v>
      </c>
      <c r="I109" s="285"/>
      <c r="J109" s="62">
        <v>1500331.87</v>
      </c>
      <c r="K109" s="62">
        <v>94975.42</v>
      </c>
      <c r="L109" s="62"/>
      <c r="O109" s="286">
        <v>24200</v>
      </c>
      <c r="Q109" s="286"/>
      <c r="R109" s="62"/>
      <c r="S109" s="62"/>
      <c r="T109" s="62"/>
      <c r="U109" s="62">
        <v>1228203.58</v>
      </c>
      <c r="V109" s="52"/>
      <c r="W109" s="52">
        <v>308261.74</v>
      </c>
      <c r="X109" s="52"/>
      <c r="Y109" s="52"/>
      <c r="Z109" s="52">
        <v>335280</v>
      </c>
      <c r="AA109" s="52">
        <v>169408.05</v>
      </c>
      <c r="AB109" s="287">
        <v>445180</v>
      </c>
      <c r="AC109" s="287"/>
      <c r="AD109" s="287"/>
      <c r="AE109" s="287">
        <v>272722.40999999997</v>
      </c>
      <c r="AF109" s="287">
        <v>49380.01</v>
      </c>
      <c r="AG109" s="287"/>
      <c r="AH109" s="287"/>
      <c r="AI109" s="287"/>
      <c r="AJ109" s="101">
        <f t="shared" si="14"/>
        <v>645062.92999999993</v>
      </c>
      <c r="AK109" s="37">
        <f t="shared" si="9"/>
        <v>24200</v>
      </c>
      <c r="AL109" s="26">
        <f t="shared" si="10"/>
        <v>620862.92999999993</v>
      </c>
      <c r="AM109" s="17">
        <f t="shared" si="11"/>
        <v>812949.79</v>
      </c>
      <c r="AN109" s="19">
        <f t="shared" si="12"/>
        <v>767282.41999999993</v>
      </c>
      <c r="AO109" s="32">
        <f t="shared" si="13"/>
        <v>45667.370000000112</v>
      </c>
    </row>
    <row r="110" spans="1:41" x14ac:dyDescent="0.2">
      <c r="A110" t="s">
        <v>567</v>
      </c>
      <c r="B110" t="s">
        <v>568</v>
      </c>
      <c r="C110" s="95">
        <v>4209</v>
      </c>
      <c r="D110" s="74" t="s">
        <v>1375</v>
      </c>
      <c r="E110" s="62" t="s">
        <v>1599</v>
      </c>
      <c r="F110" s="285">
        <v>299548.71000000002</v>
      </c>
      <c r="G110" s="285">
        <v>886.77</v>
      </c>
      <c r="H110" s="285">
        <v>73830.34</v>
      </c>
      <c r="I110" s="285"/>
      <c r="J110" s="62">
        <v>1460457.21</v>
      </c>
      <c r="K110" s="62">
        <v>60029.83</v>
      </c>
      <c r="L110" s="62"/>
      <c r="O110" s="286">
        <v>23700</v>
      </c>
      <c r="Q110" s="286"/>
      <c r="R110" s="62"/>
      <c r="S110" s="62"/>
      <c r="T110" s="62"/>
      <c r="U110" s="62">
        <v>1322855.6000000001</v>
      </c>
      <c r="V110" s="52"/>
      <c r="W110" s="52">
        <v>318999.28000000003</v>
      </c>
      <c r="X110" s="52"/>
      <c r="Y110" s="52"/>
      <c r="Z110" s="52">
        <v>449360</v>
      </c>
      <c r="AA110" s="52">
        <v>208901.64</v>
      </c>
      <c r="AB110" s="287">
        <v>567650</v>
      </c>
      <c r="AC110" s="287"/>
      <c r="AD110" s="287"/>
      <c r="AE110" s="287">
        <v>278134.58</v>
      </c>
      <c r="AF110" s="287">
        <v>45123.32</v>
      </c>
      <c r="AG110" s="287"/>
      <c r="AH110" s="287"/>
      <c r="AI110" s="287"/>
      <c r="AJ110" s="101">
        <f t="shared" si="14"/>
        <v>374265.82000000007</v>
      </c>
      <c r="AK110" s="37">
        <f t="shared" si="9"/>
        <v>23700</v>
      </c>
      <c r="AL110" s="26">
        <f t="shared" si="10"/>
        <v>350565.82000000007</v>
      </c>
      <c r="AM110" s="17">
        <f t="shared" si="11"/>
        <v>977260.92</v>
      </c>
      <c r="AN110" s="19">
        <f t="shared" si="12"/>
        <v>890907.9</v>
      </c>
      <c r="AO110" s="32">
        <f t="shared" si="13"/>
        <v>86353.020000000019</v>
      </c>
    </row>
    <row r="111" spans="1:41" x14ac:dyDescent="0.2">
      <c r="A111" t="s">
        <v>567</v>
      </c>
      <c r="B111" t="s">
        <v>568</v>
      </c>
      <c r="C111" s="95">
        <v>4669</v>
      </c>
      <c r="D111" s="74" t="s">
        <v>1376</v>
      </c>
      <c r="E111" s="62" t="s">
        <v>1600</v>
      </c>
      <c r="F111" s="285">
        <v>407424.82</v>
      </c>
      <c r="G111" s="285">
        <v>4000</v>
      </c>
      <c r="H111" s="285">
        <v>124351.76</v>
      </c>
      <c r="I111" s="285"/>
      <c r="J111" s="62">
        <v>1548946.95</v>
      </c>
      <c r="K111" s="62">
        <v>426270.63</v>
      </c>
      <c r="L111" s="62"/>
      <c r="O111" s="286">
        <v>33097.199999999997</v>
      </c>
      <c r="Q111" s="286"/>
      <c r="R111" s="62"/>
      <c r="S111" s="62"/>
      <c r="T111" s="62">
        <v>330546.24</v>
      </c>
      <c r="U111" s="62">
        <v>2235714.37</v>
      </c>
      <c r="V111" s="52"/>
      <c r="W111" s="52">
        <v>609963.25</v>
      </c>
      <c r="X111" s="52"/>
      <c r="Y111" s="52">
        <v>2.11</v>
      </c>
      <c r="Z111" s="52">
        <v>419817.6</v>
      </c>
      <c r="AA111" s="52">
        <v>43800</v>
      </c>
      <c r="AB111" s="287">
        <v>492107.6</v>
      </c>
      <c r="AC111" s="287"/>
      <c r="AD111" s="287"/>
      <c r="AE111" s="287">
        <v>215552.23</v>
      </c>
      <c r="AF111" s="287">
        <v>125679.41</v>
      </c>
      <c r="AG111" s="287"/>
      <c r="AH111" s="287"/>
      <c r="AI111" s="287"/>
      <c r="AJ111" s="101">
        <f t="shared" si="14"/>
        <v>535776.57999999996</v>
      </c>
      <c r="AK111" s="37">
        <f t="shared" si="9"/>
        <v>33097.199999999997</v>
      </c>
      <c r="AL111" s="26">
        <f t="shared" si="10"/>
        <v>502679.37999999995</v>
      </c>
      <c r="AM111" s="17">
        <f t="shared" si="11"/>
        <v>1073582.96</v>
      </c>
      <c r="AN111" s="19">
        <f t="shared" si="12"/>
        <v>833339.24</v>
      </c>
      <c r="AO111" s="32">
        <f t="shared" si="13"/>
        <v>240243.71999999997</v>
      </c>
    </row>
    <row r="112" spans="1:41" x14ac:dyDescent="0.2">
      <c r="A112" t="s">
        <v>567</v>
      </c>
      <c r="B112" t="s">
        <v>568</v>
      </c>
      <c r="C112" s="95">
        <v>2279</v>
      </c>
      <c r="D112" s="74" t="s">
        <v>1377</v>
      </c>
      <c r="E112" s="62" t="s">
        <v>1601</v>
      </c>
      <c r="F112" s="285">
        <v>265349.83</v>
      </c>
      <c r="G112" s="285">
        <v>0</v>
      </c>
      <c r="H112" s="285">
        <v>90801.919999999998</v>
      </c>
      <c r="I112" s="285"/>
      <c r="J112" s="62">
        <v>297191.09000000003</v>
      </c>
      <c r="K112" s="62">
        <v>171853.66</v>
      </c>
      <c r="L112" s="62"/>
      <c r="O112" s="286">
        <v>26150</v>
      </c>
      <c r="Q112" s="286"/>
      <c r="R112" s="62"/>
      <c r="S112" s="62"/>
      <c r="T112" s="62"/>
      <c r="U112" s="62">
        <v>1762414.5</v>
      </c>
      <c r="V112" s="52"/>
      <c r="W112" s="52">
        <v>421119.32</v>
      </c>
      <c r="X112" s="52"/>
      <c r="Y112" s="52"/>
      <c r="Z112" s="52">
        <v>316828</v>
      </c>
      <c r="AA112" s="52">
        <v>40400</v>
      </c>
      <c r="AB112" s="287">
        <v>442228</v>
      </c>
      <c r="AC112" s="287"/>
      <c r="AD112" s="287"/>
      <c r="AE112" s="287">
        <v>200287.88</v>
      </c>
      <c r="AF112" s="287">
        <v>57625.25</v>
      </c>
      <c r="AG112" s="287"/>
      <c r="AH112" s="287"/>
      <c r="AI112" s="287"/>
      <c r="AJ112" s="101">
        <f t="shared" si="14"/>
        <v>356151.75</v>
      </c>
      <c r="AK112" s="37">
        <f t="shared" si="9"/>
        <v>26150</v>
      </c>
      <c r="AL112" s="26">
        <f t="shared" si="10"/>
        <v>330001.75</v>
      </c>
      <c r="AM112" s="17">
        <f t="shared" si="11"/>
        <v>778347.32000000007</v>
      </c>
      <c r="AN112" s="19">
        <f t="shared" si="12"/>
        <v>700141.13</v>
      </c>
      <c r="AO112" s="32">
        <f t="shared" si="13"/>
        <v>78206.190000000061</v>
      </c>
    </row>
    <row r="113" spans="1:41" x14ac:dyDescent="0.2">
      <c r="A113" t="s">
        <v>567</v>
      </c>
      <c r="B113" t="s">
        <v>568</v>
      </c>
      <c r="C113" s="95">
        <v>723</v>
      </c>
      <c r="D113" s="74" t="s">
        <v>1378</v>
      </c>
      <c r="E113" s="62" t="s">
        <v>1602</v>
      </c>
      <c r="F113" s="285">
        <v>281089.19</v>
      </c>
      <c r="G113" s="285">
        <v>3330.5</v>
      </c>
      <c r="H113" s="285">
        <v>16591.740000000002</v>
      </c>
      <c r="I113" s="285"/>
      <c r="J113" s="62">
        <v>2178337.7000000002</v>
      </c>
      <c r="K113" s="62">
        <v>191723.25</v>
      </c>
      <c r="L113" s="62">
        <v>1</v>
      </c>
      <c r="O113" s="286">
        <v>19200</v>
      </c>
      <c r="Q113" s="286">
        <v>1293.47</v>
      </c>
      <c r="R113" s="62"/>
      <c r="S113" s="62"/>
      <c r="T113" s="62">
        <v>-22988.42</v>
      </c>
      <c r="U113" s="62">
        <v>513834.47</v>
      </c>
      <c r="V113" s="52"/>
      <c r="W113" s="52">
        <v>243767.24</v>
      </c>
      <c r="X113" s="52"/>
      <c r="Y113" s="52"/>
      <c r="Z113" s="52">
        <v>221280</v>
      </c>
      <c r="AA113" s="52">
        <v>62332.22</v>
      </c>
      <c r="AB113" s="287">
        <v>309530</v>
      </c>
      <c r="AC113" s="287"/>
      <c r="AD113" s="287"/>
      <c r="AE113" s="287">
        <v>99005.99</v>
      </c>
      <c r="AF113" s="287">
        <v>59599.519999999997</v>
      </c>
      <c r="AG113" s="287"/>
      <c r="AH113" s="287"/>
      <c r="AI113" s="287"/>
      <c r="AJ113" s="101">
        <f t="shared" si="14"/>
        <v>301011.43</v>
      </c>
      <c r="AK113" s="37">
        <f t="shared" si="9"/>
        <v>20493.47</v>
      </c>
      <c r="AL113" s="26">
        <f t="shared" si="10"/>
        <v>280517.95999999996</v>
      </c>
      <c r="AM113" s="17">
        <f t="shared" si="11"/>
        <v>527379.46</v>
      </c>
      <c r="AN113" s="19">
        <f t="shared" si="12"/>
        <v>468135.51</v>
      </c>
      <c r="AO113" s="32">
        <f t="shared" si="13"/>
        <v>59243.949999999953</v>
      </c>
    </row>
    <row r="114" spans="1:41" x14ac:dyDescent="0.2">
      <c r="A114" t="s">
        <v>567</v>
      </c>
      <c r="B114" t="s">
        <v>568</v>
      </c>
      <c r="C114" s="95">
        <v>3567</v>
      </c>
      <c r="D114" s="74" t="s">
        <v>1379</v>
      </c>
      <c r="E114" s="62" t="s">
        <v>1603</v>
      </c>
      <c r="F114" s="285">
        <v>193263.33</v>
      </c>
      <c r="G114" s="285">
        <v>9943.8700000000008</v>
      </c>
      <c r="H114" s="285">
        <v>78115.179999999993</v>
      </c>
      <c r="I114" s="285"/>
      <c r="J114" s="62">
        <v>795153.48</v>
      </c>
      <c r="K114" s="62">
        <v>157570.39000000001</v>
      </c>
      <c r="L114" s="62"/>
      <c r="O114" s="286">
        <v>18950</v>
      </c>
      <c r="Q114" s="286"/>
      <c r="R114" s="62"/>
      <c r="S114" s="62"/>
      <c r="T114" s="62"/>
      <c r="U114" s="62">
        <v>3774792.24</v>
      </c>
      <c r="V114" s="52"/>
      <c r="W114" s="52">
        <v>369547.18</v>
      </c>
      <c r="X114" s="52"/>
      <c r="Y114" s="52"/>
      <c r="Z114" s="52">
        <v>355493.4</v>
      </c>
      <c r="AA114" s="52">
        <v>181668.27</v>
      </c>
      <c r="AB114" s="287">
        <v>486273.4</v>
      </c>
      <c r="AC114" s="287"/>
      <c r="AD114" s="287">
        <v>3542</v>
      </c>
      <c r="AE114" s="287">
        <v>306897.93</v>
      </c>
      <c r="AF114" s="287">
        <v>71126.3</v>
      </c>
      <c r="AG114" s="287"/>
      <c r="AH114" s="287"/>
      <c r="AI114" s="287"/>
      <c r="AJ114" s="101">
        <f t="shared" si="14"/>
        <v>281322.38</v>
      </c>
      <c r="AK114" s="37">
        <f t="shared" si="9"/>
        <v>18950</v>
      </c>
      <c r="AL114" s="26">
        <f t="shared" si="10"/>
        <v>262372.38</v>
      </c>
      <c r="AM114" s="17">
        <f t="shared" si="11"/>
        <v>906708.85000000009</v>
      </c>
      <c r="AN114" s="19">
        <f t="shared" si="12"/>
        <v>867839.63000000012</v>
      </c>
      <c r="AO114" s="32">
        <f t="shared" si="13"/>
        <v>38869.219999999972</v>
      </c>
    </row>
    <row r="115" spans="1:41" x14ac:dyDescent="0.2">
      <c r="A115" t="s">
        <v>567</v>
      </c>
      <c r="B115" t="s">
        <v>568</v>
      </c>
      <c r="C115" s="95">
        <v>2416</v>
      </c>
      <c r="D115" s="74" t="s">
        <v>1380</v>
      </c>
      <c r="E115" s="62" t="s">
        <v>1604</v>
      </c>
      <c r="F115" s="285">
        <v>398282.95</v>
      </c>
      <c r="G115" s="285">
        <v>0</v>
      </c>
      <c r="H115" s="285">
        <v>99980.75</v>
      </c>
      <c r="I115" s="285"/>
      <c r="J115" s="62">
        <v>405091.21</v>
      </c>
      <c r="K115" s="62">
        <v>409068.7</v>
      </c>
      <c r="L115" s="62"/>
      <c r="O115" s="286">
        <v>21850</v>
      </c>
      <c r="Q115" s="286"/>
      <c r="R115" s="62"/>
      <c r="S115" s="62"/>
      <c r="T115" s="62">
        <v>6900</v>
      </c>
      <c r="U115" s="62">
        <v>1908283.93</v>
      </c>
      <c r="V115" s="52"/>
      <c r="W115" s="52">
        <v>460420.28</v>
      </c>
      <c r="X115" s="52"/>
      <c r="Y115" s="52">
        <v>1.43</v>
      </c>
      <c r="Z115" s="52">
        <v>326508</v>
      </c>
      <c r="AA115" s="52">
        <v>26100</v>
      </c>
      <c r="AB115" s="287">
        <v>421808</v>
      </c>
      <c r="AC115" s="287"/>
      <c r="AD115" s="287"/>
      <c r="AE115" s="287">
        <v>147389.37</v>
      </c>
      <c r="AF115" s="287">
        <v>79172.41</v>
      </c>
      <c r="AG115" s="287"/>
      <c r="AH115" s="287"/>
      <c r="AI115" s="287"/>
      <c r="AJ115" s="101">
        <f t="shared" si="14"/>
        <v>498263.7</v>
      </c>
      <c r="AK115" s="37">
        <f t="shared" si="9"/>
        <v>21850</v>
      </c>
      <c r="AL115" s="26">
        <f t="shared" si="10"/>
        <v>476413.7</v>
      </c>
      <c r="AM115" s="17">
        <f t="shared" si="11"/>
        <v>813029.71</v>
      </c>
      <c r="AN115" s="19">
        <f t="shared" si="12"/>
        <v>648369.78</v>
      </c>
      <c r="AO115" s="32">
        <f t="shared" si="13"/>
        <v>164659.92999999993</v>
      </c>
    </row>
    <row r="116" spans="1:41" x14ac:dyDescent="0.2">
      <c r="A116" t="s">
        <v>567</v>
      </c>
      <c r="B116" t="s">
        <v>568</v>
      </c>
      <c r="C116" s="95">
        <v>1268</v>
      </c>
      <c r="D116" s="74" t="s">
        <v>1381</v>
      </c>
      <c r="E116" s="62" t="s">
        <v>1605</v>
      </c>
      <c r="F116" s="285">
        <v>327842.68</v>
      </c>
      <c r="G116" s="285">
        <v>2541.0300000000002</v>
      </c>
      <c r="H116" s="285">
        <v>68643.58</v>
      </c>
      <c r="I116" s="285"/>
      <c r="J116" s="62">
        <v>1138603.6100000001</v>
      </c>
      <c r="K116" s="62">
        <v>297050.25</v>
      </c>
      <c r="L116" s="62"/>
      <c r="O116" s="286">
        <v>15260</v>
      </c>
      <c r="Q116" s="286"/>
      <c r="R116" s="62"/>
      <c r="S116" s="62"/>
      <c r="T116" s="62"/>
      <c r="U116" s="62">
        <v>1980426.11</v>
      </c>
      <c r="V116" s="52"/>
      <c r="W116" s="52">
        <v>356743.74</v>
      </c>
      <c r="X116" s="52"/>
      <c r="Y116" s="52"/>
      <c r="Z116" s="52">
        <v>283332.40000000002</v>
      </c>
      <c r="AA116" s="52">
        <v>33750</v>
      </c>
      <c r="AB116" s="287">
        <v>346422.4</v>
      </c>
      <c r="AC116" s="287"/>
      <c r="AD116" s="287"/>
      <c r="AE116" s="287">
        <v>172509.66</v>
      </c>
      <c r="AF116" s="287">
        <v>67718.039999999994</v>
      </c>
      <c r="AG116" s="287"/>
      <c r="AH116" s="287"/>
      <c r="AI116" s="287"/>
      <c r="AJ116" s="101">
        <f t="shared" si="14"/>
        <v>399027.29000000004</v>
      </c>
      <c r="AK116" s="37">
        <f t="shared" si="9"/>
        <v>15260</v>
      </c>
      <c r="AL116" s="26">
        <f t="shared" si="10"/>
        <v>383767.29000000004</v>
      </c>
      <c r="AM116" s="17">
        <f t="shared" si="11"/>
        <v>673826.14</v>
      </c>
      <c r="AN116" s="19">
        <f t="shared" si="12"/>
        <v>586650.10000000009</v>
      </c>
      <c r="AO116" s="32">
        <f t="shared" si="13"/>
        <v>87176.039999999921</v>
      </c>
    </row>
    <row r="117" spans="1:41" x14ac:dyDescent="0.2">
      <c r="A117" t="s">
        <v>567</v>
      </c>
      <c r="B117" t="s">
        <v>568</v>
      </c>
      <c r="C117" s="95">
        <v>3345</v>
      </c>
      <c r="D117" s="74" t="s">
        <v>1382</v>
      </c>
      <c r="E117" s="62" t="s">
        <v>1606</v>
      </c>
      <c r="F117" s="285">
        <v>258635.05</v>
      </c>
      <c r="G117" s="285">
        <v>9270.4699999999993</v>
      </c>
      <c r="H117" s="285">
        <v>11234.69</v>
      </c>
      <c r="I117" s="285"/>
      <c r="J117" s="62">
        <v>275413.27</v>
      </c>
      <c r="K117" s="62">
        <v>311749.96000000002</v>
      </c>
      <c r="L117" s="62"/>
      <c r="O117" s="286">
        <v>22600</v>
      </c>
      <c r="Q117" s="286"/>
      <c r="R117" s="62"/>
      <c r="S117" s="62"/>
      <c r="T117" s="62"/>
      <c r="U117" s="62">
        <v>2133398.12</v>
      </c>
      <c r="V117" s="52"/>
      <c r="W117" s="52">
        <v>478413.39</v>
      </c>
      <c r="X117" s="52"/>
      <c r="Y117" s="52"/>
      <c r="Z117" s="52">
        <v>645586.69999999995</v>
      </c>
      <c r="AA117" s="52">
        <v>30200</v>
      </c>
      <c r="AB117" s="287">
        <v>753386.7</v>
      </c>
      <c r="AC117" s="287"/>
      <c r="AD117" s="287"/>
      <c r="AE117" s="287">
        <v>186658.4</v>
      </c>
      <c r="AF117" s="287">
        <v>55930.38</v>
      </c>
      <c r="AG117" s="287"/>
      <c r="AH117" s="287"/>
      <c r="AI117" s="287"/>
      <c r="AJ117" s="101">
        <f t="shared" si="14"/>
        <v>279140.20999999996</v>
      </c>
      <c r="AK117" s="37">
        <f t="shared" si="9"/>
        <v>22600</v>
      </c>
      <c r="AL117" s="26">
        <f t="shared" si="10"/>
        <v>256540.20999999996</v>
      </c>
      <c r="AM117" s="17">
        <f t="shared" si="11"/>
        <v>1154200.0899999999</v>
      </c>
      <c r="AN117" s="19">
        <f t="shared" si="12"/>
        <v>995975.48</v>
      </c>
      <c r="AO117" s="32">
        <f t="shared" si="13"/>
        <v>158224.60999999987</v>
      </c>
    </row>
    <row r="118" spans="1:41" x14ac:dyDescent="0.2">
      <c r="A118" t="s">
        <v>567</v>
      </c>
      <c r="B118" t="s">
        <v>568</v>
      </c>
      <c r="C118" s="95">
        <v>1431</v>
      </c>
      <c r="D118" s="74" t="s">
        <v>1383</v>
      </c>
      <c r="E118" s="62" t="s">
        <v>1607</v>
      </c>
      <c r="F118" s="285">
        <v>274194.92</v>
      </c>
      <c r="G118" s="285">
        <v>0</v>
      </c>
      <c r="H118" s="285">
        <v>61389.120000000003</v>
      </c>
      <c r="I118" s="285"/>
      <c r="J118" s="62">
        <v>5</v>
      </c>
      <c r="K118" s="62">
        <v>107034.13</v>
      </c>
      <c r="L118" s="62"/>
      <c r="O118" s="286">
        <v>23075</v>
      </c>
      <c r="Q118" s="286"/>
      <c r="R118" s="62"/>
      <c r="S118" s="62"/>
      <c r="T118" s="62"/>
      <c r="U118" s="62">
        <v>1945240.49</v>
      </c>
      <c r="V118" s="52"/>
      <c r="W118" s="52">
        <v>271045.62</v>
      </c>
      <c r="X118" s="52"/>
      <c r="Y118" s="52"/>
      <c r="Z118" s="52">
        <v>305635.59999999998</v>
      </c>
      <c r="AA118" s="52">
        <v>102234.91</v>
      </c>
      <c r="AB118" s="287">
        <v>422985.6</v>
      </c>
      <c r="AC118" s="287"/>
      <c r="AD118" s="287"/>
      <c r="AE118" s="287">
        <v>149656.98000000001</v>
      </c>
      <c r="AF118" s="287">
        <v>12508.29</v>
      </c>
      <c r="AG118" s="287"/>
      <c r="AH118" s="287"/>
      <c r="AI118" s="287">
        <v>120</v>
      </c>
      <c r="AJ118" s="101">
        <f t="shared" si="14"/>
        <v>335584.04</v>
      </c>
      <c r="AK118" s="37">
        <f t="shared" si="9"/>
        <v>23075</v>
      </c>
      <c r="AL118" s="26">
        <f t="shared" si="10"/>
        <v>312509.03999999998</v>
      </c>
      <c r="AM118" s="17">
        <f t="shared" si="11"/>
        <v>678916.13</v>
      </c>
      <c r="AN118" s="19">
        <f t="shared" si="12"/>
        <v>585270.87</v>
      </c>
      <c r="AO118" s="32">
        <f t="shared" si="13"/>
        <v>93645.260000000009</v>
      </c>
    </row>
    <row r="119" spans="1:41" x14ac:dyDescent="0.2">
      <c r="A119" t="s">
        <v>567</v>
      </c>
      <c r="B119" t="s">
        <v>568</v>
      </c>
      <c r="C119" s="95">
        <v>2020</v>
      </c>
      <c r="D119" s="74" t="s">
        <v>1384</v>
      </c>
      <c r="E119" s="62" t="s">
        <v>1608</v>
      </c>
      <c r="F119" s="285">
        <v>144334.35</v>
      </c>
      <c r="G119" s="285">
        <v>0</v>
      </c>
      <c r="H119" s="285">
        <v>15517.73</v>
      </c>
      <c r="I119" s="285"/>
      <c r="J119" s="62">
        <v>464159</v>
      </c>
      <c r="K119" s="62">
        <v>175378.56</v>
      </c>
      <c r="L119" s="62"/>
      <c r="O119" s="286">
        <v>28575</v>
      </c>
      <c r="Q119" s="286"/>
      <c r="R119" s="62"/>
      <c r="S119" s="62"/>
      <c r="T119" s="62"/>
      <c r="U119" s="62">
        <v>2404357.2799999998</v>
      </c>
      <c r="V119" s="52">
        <v>76.2</v>
      </c>
      <c r="W119" s="52">
        <v>344290.02</v>
      </c>
      <c r="X119" s="52"/>
      <c r="Y119" s="52"/>
      <c r="Z119" s="52">
        <v>397380</v>
      </c>
      <c r="AA119" s="52">
        <v>82500</v>
      </c>
      <c r="AB119" s="287">
        <v>558350</v>
      </c>
      <c r="AC119" s="287"/>
      <c r="AD119" s="287"/>
      <c r="AE119" s="287">
        <v>186802.58</v>
      </c>
      <c r="AF119" s="287">
        <v>52470.86</v>
      </c>
      <c r="AG119" s="287"/>
      <c r="AH119" s="287"/>
      <c r="AI119" s="287"/>
      <c r="AJ119" s="101">
        <f t="shared" si="14"/>
        <v>159852.08000000002</v>
      </c>
      <c r="AK119" s="37">
        <f t="shared" si="9"/>
        <v>28575</v>
      </c>
      <c r="AL119" s="26">
        <f t="shared" si="10"/>
        <v>131277.08000000002</v>
      </c>
      <c r="AM119" s="17">
        <f t="shared" si="11"/>
        <v>824246.22</v>
      </c>
      <c r="AN119" s="19">
        <f t="shared" si="12"/>
        <v>797623.44</v>
      </c>
      <c r="AO119" s="32">
        <f t="shared" si="13"/>
        <v>26622.780000000028</v>
      </c>
    </row>
    <row r="120" spans="1:41" x14ac:dyDescent="0.2">
      <c r="A120" t="s">
        <v>567</v>
      </c>
      <c r="B120" t="s">
        <v>568</v>
      </c>
      <c r="C120" s="95">
        <v>3005</v>
      </c>
      <c r="D120" s="74" t="s">
        <v>1385</v>
      </c>
      <c r="E120" s="62" t="s">
        <v>1609</v>
      </c>
      <c r="F120" s="285">
        <v>306499.28999999998</v>
      </c>
      <c r="G120" s="285">
        <v>4000</v>
      </c>
      <c r="H120" s="285">
        <v>57696.46</v>
      </c>
      <c r="I120" s="285"/>
      <c r="J120" s="62">
        <v>84646.67</v>
      </c>
      <c r="K120" s="62">
        <v>142439.95000000001</v>
      </c>
      <c r="L120" s="62"/>
      <c r="Q120" s="286"/>
      <c r="R120" s="62"/>
      <c r="S120" s="62"/>
      <c r="T120" s="62"/>
      <c r="U120" s="62">
        <v>3154007.83</v>
      </c>
      <c r="V120" s="52"/>
      <c r="W120" s="52">
        <v>423808.97</v>
      </c>
      <c r="X120" s="52"/>
      <c r="Y120" s="52"/>
      <c r="Z120" s="52">
        <v>402270</v>
      </c>
      <c r="AA120" s="52">
        <v>39300</v>
      </c>
      <c r="AB120" s="287">
        <v>509330</v>
      </c>
      <c r="AC120" s="287"/>
      <c r="AD120" s="287"/>
      <c r="AE120" s="287">
        <v>199578.23</v>
      </c>
      <c r="AF120" s="287">
        <v>41886.6</v>
      </c>
      <c r="AG120" s="287"/>
      <c r="AH120" s="287"/>
      <c r="AI120" s="287"/>
      <c r="AJ120" s="101">
        <f t="shared" si="14"/>
        <v>368195.75</v>
      </c>
      <c r="AK120" s="37">
        <f t="shared" si="9"/>
        <v>0</v>
      </c>
      <c r="AL120" s="26">
        <f t="shared" si="10"/>
        <v>368195.75</v>
      </c>
      <c r="AM120" s="17">
        <f t="shared" si="11"/>
        <v>865378.97</v>
      </c>
      <c r="AN120" s="19">
        <f t="shared" si="12"/>
        <v>750794.83</v>
      </c>
      <c r="AO120" s="32">
        <f t="shared" si="13"/>
        <v>114584.14000000001</v>
      </c>
    </row>
    <row r="121" spans="1:41" x14ac:dyDescent="0.2">
      <c r="A121" t="s">
        <v>567</v>
      </c>
      <c r="B121" t="s">
        <v>568</v>
      </c>
      <c r="C121" s="95">
        <v>2671</v>
      </c>
      <c r="D121" s="74" t="s">
        <v>1386</v>
      </c>
      <c r="E121" s="62" t="s">
        <v>1610</v>
      </c>
      <c r="F121" s="285">
        <v>320511.84000000003</v>
      </c>
      <c r="G121" s="285">
        <v>0</v>
      </c>
      <c r="H121" s="285">
        <v>77783.850000000006</v>
      </c>
      <c r="I121" s="285"/>
      <c r="J121" s="62">
        <v>796523.83</v>
      </c>
      <c r="K121" s="62">
        <v>271032.71999999997</v>
      </c>
      <c r="L121" s="62"/>
      <c r="O121" s="286">
        <v>14325</v>
      </c>
      <c r="P121" s="286">
        <v>82750</v>
      </c>
      <c r="Q121" s="286"/>
      <c r="R121" s="62"/>
      <c r="S121" s="62"/>
      <c r="T121" s="62"/>
      <c r="U121" s="62">
        <v>2272032.2400000002</v>
      </c>
      <c r="V121" s="52"/>
      <c r="W121" s="52">
        <v>428906.37</v>
      </c>
      <c r="X121" s="52"/>
      <c r="Y121" s="52"/>
      <c r="Z121" s="52">
        <v>341155.2</v>
      </c>
      <c r="AA121" s="52">
        <v>28800</v>
      </c>
      <c r="AB121" s="287">
        <v>398955.2</v>
      </c>
      <c r="AC121" s="287"/>
      <c r="AD121" s="287"/>
      <c r="AE121" s="287">
        <v>220880.19</v>
      </c>
      <c r="AF121" s="287">
        <v>60389.31</v>
      </c>
      <c r="AG121" s="287"/>
      <c r="AH121" s="287"/>
      <c r="AI121" s="287"/>
      <c r="AJ121" s="101">
        <f t="shared" si="14"/>
        <v>398295.69000000006</v>
      </c>
      <c r="AK121" s="37">
        <f t="shared" si="9"/>
        <v>97075</v>
      </c>
      <c r="AL121" s="26">
        <f t="shared" si="10"/>
        <v>301220.69000000006</v>
      </c>
      <c r="AM121" s="17">
        <f t="shared" si="11"/>
        <v>798861.57000000007</v>
      </c>
      <c r="AN121" s="19">
        <f t="shared" si="12"/>
        <v>680224.7</v>
      </c>
      <c r="AO121" s="32">
        <f t="shared" si="13"/>
        <v>118636.87000000011</v>
      </c>
    </row>
    <row r="122" spans="1:41" x14ac:dyDescent="0.2">
      <c r="A122" t="s">
        <v>567</v>
      </c>
      <c r="B122" t="s">
        <v>568</v>
      </c>
      <c r="C122" s="95">
        <v>1913</v>
      </c>
      <c r="D122" s="74" t="s">
        <v>1387</v>
      </c>
      <c r="E122" s="62" t="s">
        <v>1611</v>
      </c>
      <c r="F122" s="285">
        <v>245836.03</v>
      </c>
      <c r="G122" s="285">
        <v>0</v>
      </c>
      <c r="H122" s="285">
        <v>258600.92</v>
      </c>
      <c r="I122" s="285"/>
      <c r="J122" s="62">
        <v>375101.83</v>
      </c>
      <c r="K122" s="62">
        <v>92675.78</v>
      </c>
      <c r="L122" s="62"/>
      <c r="O122" s="286">
        <v>14214.3</v>
      </c>
      <c r="Q122" s="286"/>
      <c r="R122" s="62"/>
      <c r="S122" s="62"/>
      <c r="T122" s="62">
        <v>3005</v>
      </c>
      <c r="U122" s="62">
        <v>1679735.01</v>
      </c>
      <c r="V122" s="52"/>
      <c r="W122" s="52">
        <v>308544.5</v>
      </c>
      <c r="X122" s="52"/>
      <c r="Y122" s="52"/>
      <c r="Z122" s="52">
        <v>175440</v>
      </c>
      <c r="AA122" s="52"/>
      <c r="AB122" s="287">
        <v>242238</v>
      </c>
      <c r="AC122" s="287"/>
      <c r="AD122" s="287"/>
      <c r="AE122" s="287">
        <v>168482.11</v>
      </c>
      <c r="AF122" s="287">
        <v>43264.42</v>
      </c>
      <c r="AG122" s="287"/>
      <c r="AH122" s="287"/>
      <c r="AI122" s="287"/>
      <c r="AJ122" s="101">
        <f t="shared" si="14"/>
        <v>504436.95</v>
      </c>
      <c r="AK122" s="37">
        <f t="shared" si="9"/>
        <v>14214.3</v>
      </c>
      <c r="AL122" s="26">
        <f t="shared" si="10"/>
        <v>490222.65</v>
      </c>
      <c r="AM122" s="17">
        <f t="shared" si="11"/>
        <v>483984.5</v>
      </c>
      <c r="AN122" s="19">
        <f t="shared" si="12"/>
        <v>453984.52999999997</v>
      </c>
      <c r="AO122" s="32">
        <f t="shared" si="13"/>
        <v>29999.97000000003</v>
      </c>
    </row>
    <row r="123" spans="1:41" x14ac:dyDescent="0.2">
      <c r="A123" t="s">
        <v>567</v>
      </c>
      <c r="B123" t="s">
        <v>568</v>
      </c>
      <c r="C123" s="95">
        <v>2409</v>
      </c>
      <c r="D123" s="74" t="s">
        <v>1388</v>
      </c>
      <c r="E123" s="62" t="s">
        <v>1612</v>
      </c>
      <c r="F123" s="285">
        <v>304498.81</v>
      </c>
      <c r="G123" s="285">
        <v>0</v>
      </c>
      <c r="H123" s="285">
        <v>71035.73</v>
      </c>
      <c r="I123" s="285"/>
      <c r="J123" s="62">
        <v>104183.38</v>
      </c>
      <c r="K123" s="62">
        <v>136212.9</v>
      </c>
      <c r="L123" s="62"/>
      <c r="O123" s="286">
        <v>20400</v>
      </c>
      <c r="Q123" s="286"/>
      <c r="R123" s="62"/>
      <c r="S123" s="62"/>
      <c r="T123" s="62"/>
      <c r="U123" s="62">
        <v>1611506.92</v>
      </c>
      <c r="V123" s="52"/>
      <c r="W123" s="52">
        <v>284150.92</v>
      </c>
      <c r="X123" s="52"/>
      <c r="Y123" s="52"/>
      <c r="Z123" s="52">
        <v>391520</v>
      </c>
      <c r="AA123" s="52">
        <v>84691.87</v>
      </c>
      <c r="AB123" s="287">
        <v>458678</v>
      </c>
      <c r="AC123" s="287"/>
      <c r="AD123" s="287"/>
      <c r="AE123" s="287">
        <v>224333.4</v>
      </c>
      <c r="AF123" s="287">
        <v>36016.21</v>
      </c>
      <c r="AG123" s="287"/>
      <c r="AH123" s="287"/>
      <c r="AI123" s="287"/>
      <c r="AJ123" s="101">
        <f t="shared" si="14"/>
        <v>375534.54</v>
      </c>
      <c r="AK123" s="37">
        <f t="shared" si="9"/>
        <v>20400</v>
      </c>
      <c r="AL123" s="26">
        <f t="shared" si="10"/>
        <v>355134.54</v>
      </c>
      <c r="AM123" s="17">
        <f t="shared" si="11"/>
        <v>760362.78999999992</v>
      </c>
      <c r="AN123" s="19">
        <f t="shared" si="12"/>
        <v>719027.61</v>
      </c>
      <c r="AO123" s="32">
        <f t="shared" si="13"/>
        <v>41335.179999999935</v>
      </c>
    </row>
    <row r="124" spans="1:41" x14ac:dyDescent="0.2">
      <c r="A124" t="s">
        <v>567</v>
      </c>
      <c r="B124" t="s">
        <v>568</v>
      </c>
      <c r="C124" s="95">
        <v>1702</v>
      </c>
      <c r="D124" s="74" t="s">
        <v>1389</v>
      </c>
      <c r="E124" s="62" t="s">
        <v>1613</v>
      </c>
      <c r="F124" s="285">
        <v>200437.41</v>
      </c>
      <c r="G124" s="285">
        <v>34313.21</v>
      </c>
      <c r="H124" s="285">
        <v>70617.45</v>
      </c>
      <c r="I124" s="285"/>
      <c r="J124" s="62">
        <v>21447.46</v>
      </c>
      <c r="K124" s="62">
        <v>411361.49</v>
      </c>
      <c r="L124" s="62"/>
      <c r="O124" s="286">
        <v>17550</v>
      </c>
      <c r="Q124" s="286"/>
      <c r="R124" s="62"/>
      <c r="S124" s="62"/>
      <c r="T124" s="62"/>
      <c r="U124" s="62">
        <v>667875.67000000004</v>
      </c>
      <c r="V124" s="52"/>
      <c r="W124" s="52">
        <v>338854.84</v>
      </c>
      <c r="X124" s="52">
        <v>27300</v>
      </c>
      <c r="Y124" s="52"/>
      <c r="Z124" s="52">
        <v>102997</v>
      </c>
      <c r="AA124" s="52">
        <v>30800</v>
      </c>
      <c r="AB124" s="287">
        <v>265537</v>
      </c>
      <c r="AC124" s="287"/>
      <c r="AD124" s="287">
        <v>1170</v>
      </c>
      <c r="AE124" s="287">
        <v>137398.81</v>
      </c>
      <c r="AF124" s="287">
        <v>24457.38</v>
      </c>
      <c r="AG124" s="287"/>
      <c r="AH124" s="287"/>
      <c r="AI124" s="287"/>
      <c r="AJ124" s="101">
        <f t="shared" si="14"/>
        <v>305368.07</v>
      </c>
      <c r="AK124" s="37">
        <f t="shared" si="9"/>
        <v>17550</v>
      </c>
      <c r="AL124" s="26">
        <f t="shared" si="10"/>
        <v>287818.07</v>
      </c>
      <c r="AM124" s="17">
        <f t="shared" si="11"/>
        <v>499951.84</v>
      </c>
      <c r="AN124" s="19">
        <f t="shared" si="12"/>
        <v>428563.19</v>
      </c>
      <c r="AO124" s="32">
        <f t="shared" si="13"/>
        <v>71388.650000000023</v>
      </c>
    </row>
    <row r="125" spans="1:41" x14ac:dyDescent="0.2">
      <c r="A125" t="s">
        <v>567</v>
      </c>
      <c r="B125" t="s">
        <v>568</v>
      </c>
      <c r="C125" s="95">
        <v>2179</v>
      </c>
      <c r="D125" s="74" t="s">
        <v>1390</v>
      </c>
      <c r="E125" s="62" t="s">
        <v>1614</v>
      </c>
      <c r="F125" s="285">
        <v>175015.23</v>
      </c>
      <c r="G125" s="285">
        <v>6587.67</v>
      </c>
      <c r="H125" s="285">
        <v>66712.960000000006</v>
      </c>
      <c r="I125" s="285"/>
      <c r="J125" s="62">
        <v>711958.74</v>
      </c>
      <c r="K125" s="62">
        <v>202680.81</v>
      </c>
      <c r="L125" s="62">
        <v>1914.42</v>
      </c>
      <c r="O125" s="286">
        <v>36470</v>
      </c>
      <c r="Q125" s="286"/>
      <c r="R125" s="62"/>
      <c r="S125" s="62"/>
      <c r="T125" s="62"/>
      <c r="U125" s="62">
        <v>654977.96</v>
      </c>
      <c r="V125" s="52"/>
      <c r="W125" s="52">
        <v>411176.74</v>
      </c>
      <c r="X125" s="52">
        <v>27700</v>
      </c>
      <c r="Y125" s="52"/>
      <c r="Z125" s="52">
        <v>133999</v>
      </c>
      <c r="AA125" s="52">
        <v>21800</v>
      </c>
      <c r="AB125" s="287">
        <v>258899</v>
      </c>
      <c r="AC125" s="287"/>
      <c r="AD125" s="287"/>
      <c r="AE125" s="287">
        <v>197806.8</v>
      </c>
      <c r="AF125" s="287">
        <v>43998.44</v>
      </c>
      <c r="AG125" s="287"/>
      <c r="AH125" s="287"/>
      <c r="AI125" s="287"/>
      <c r="AJ125" s="101">
        <f t="shared" si="14"/>
        <v>248315.86000000004</v>
      </c>
      <c r="AK125" s="37">
        <f t="shared" si="9"/>
        <v>36470</v>
      </c>
      <c r="AL125" s="26">
        <f t="shared" si="10"/>
        <v>211845.86000000004</v>
      </c>
      <c r="AM125" s="17">
        <f t="shared" si="11"/>
        <v>594675.74</v>
      </c>
      <c r="AN125" s="19">
        <f t="shared" si="12"/>
        <v>500704.24</v>
      </c>
      <c r="AO125" s="32">
        <f t="shared" si="13"/>
        <v>93971.5</v>
      </c>
    </row>
    <row r="126" spans="1:41" x14ac:dyDescent="0.2">
      <c r="A126" t="s">
        <v>571</v>
      </c>
      <c r="B126" t="s">
        <v>572</v>
      </c>
      <c r="C126" s="95">
        <v>3793</v>
      </c>
      <c r="D126" s="74" t="s">
        <v>1391</v>
      </c>
      <c r="E126" s="62" t="s">
        <v>1615</v>
      </c>
      <c r="F126" s="285">
        <v>211548.44</v>
      </c>
      <c r="G126" s="285">
        <v>0</v>
      </c>
      <c r="H126" s="285">
        <v>228991.7</v>
      </c>
      <c r="I126" s="285"/>
      <c r="J126" s="62">
        <v>508185.13</v>
      </c>
      <c r="K126" s="62">
        <v>-10187.36</v>
      </c>
      <c r="L126" s="62"/>
      <c r="O126" s="286">
        <v>6000</v>
      </c>
      <c r="Q126" s="286"/>
      <c r="R126" s="62"/>
      <c r="S126" s="62"/>
      <c r="T126" s="62"/>
      <c r="U126" s="62">
        <v>3175397.16</v>
      </c>
      <c r="V126" s="52"/>
      <c r="W126" s="52">
        <v>205713.29</v>
      </c>
      <c r="X126" s="52">
        <v>18450</v>
      </c>
      <c r="Y126" s="52"/>
      <c r="Z126" s="52">
        <v>638760</v>
      </c>
      <c r="AA126" s="52"/>
      <c r="AB126" s="287">
        <v>677060</v>
      </c>
      <c r="AC126" s="287"/>
      <c r="AD126" s="287"/>
      <c r="AE126" s="287">
        <v>200471.22</v>
      </c>
      <c r="AF126" s="287">
        <v>91304.85</v>
      </c>
      <c r="AG126" s="287"/>
      <c r="AH126" s="287"/>
      <c r="AI126" s="287"/>
      <c r="AJ126" s="101">
        <f t="shared" si="14"/>
        <v>440540.14</v>
      </c>
      <c r="AK126" s="37">
        <f t="shared" si="9"/>
        <v>6000</v>
      </c>
      <c r="AL126" s="26">
        <f t="shared" si="10"/>
        <v>434540.14</v>
      </c>
      <c r="AM126" s="17">
        <f t="shared" si="11"/>
        <v>862923.29</v>
      </c>
      <c r="AN126" s="19">
        <f t="shared" si="12"/>
        <v>968836.07</v>
      </c>
      <c r="AO126" s="32">
        <f t="shared" si="13"/>
        <v>-105912.77999999991</v>
      </c>
    </row>
    <row r="127" spans="1:41" x14ac:dyDescent="0.2">
      <c r="A127" t="s">
        <v>571</v>
      </c>
      <c r="B127" t="s">
        <v>572</v>
      </c>
      <c r="C127" s="95">
        <v>1435</v>
      </c>
      <c r="D127" s="74" t="s">
        <v>1392</v>
      </c>
      <c r="E127" s="62" t="s">
        <v>1616</v>
      </c>
      <c r="F127" s="285">
        <v>148141.39000000001</v>
      </c>
      <c r="G127" s="285">
        <v>0</v>
      </c>
      <c r="H127" s="285">
        <v>9619.34</v>
      </c>
      <c r="I127" s="285"/>
      <c r="J127" s="62">
        <v>127953.36</v>
      </c>
      <c r="K127" s="62">
        <v>25768.35</v>
      </c>
      <c r="L127" s="62"/>
      <c r="O127" s="286">
        <v>6440</v>
      </c>
      <c r="Q127" s="286"/>
      <c r="R127" s="62"/>
      <c r="S127" s="62"/>
      <c r="T127" s="62"/>
      <c r="U127" s="62">
        <v>1191484.79</v>
      </c>
      <c r="V127" s="52"/>
      <c r="W127" s="52">
        <v>155800.51</v>
      </c>
      <c r="X127" s="52"/>
      <c r="Y127" s="52">
        <v>333.94</v>
      </c>
      <c r="Z127" s="52">
        <v>287400</v>
      </c>
      <c r="AA127" s="52"/>
      <c r="AB127" s="287">
        <v>364560</v>
      </c>
      <c r="AC127" s="287"/>
      <c r="AD127" s="287"/>
      <c r="AE127" s="287">
        <v>62834.42</v>
      </c>
      <c r="AF127" s="287">
        <v>11726.87</v>
      </c>
      <c r="AG127" s="287"/>
      <c r="AH127" s="287"/>
      <c r="AI127" s="287"/>
      <c r="AJ127" s="101">
        <f t="shared" si="14"/>
        <v>157760.73000000001</v>
      </c>
      <c r="AK127" s="37">
        <f t="shared" si="9"/>
        <v>6440</v>
      </c>
      <c r="AL127" s="26">
        <f t="shared" si="10"/>
        <v>151320.73000000001</v>
      </c>
      <c r="AM127" s="17">
        <f t="shared" si="11"/>
        <v>443534.45</v>
      </c>
      <c r="AN127" s="19">
        <f t="shared" si="12"/>
        <v>439121.29</v>
      </c>
      <c r="AO127" s="32">
        <f t="shared" si="13"/>
        <v>4413.1600000000326</v>
      </c>
    </row>
    <row r="128" spans="1:41" x14ac:dyDescent="0.2">
      <c r="A128" t="s">
        <v>571</v>
      </c>
      <c r="B128" t="s">
        <v>572</v>
      </c>
      <c r="C128" s="95">
        <v>1980</v>
      </c>
      <c r="D128" s="74" t="s">
        <v>1393</v>
      </c>
      <c r="E128" s="62" t="s">
        <v>1617</v>
      </c>
      <c r="F128" s="285">
        <v>203573.41</v>
      </c>
      <c r="G128" s="285">
        <v>0</v>
      </c>
      <c r="H128" s="285">
        <v>262830.55</v>
      </c>
      <c r="I128" s="285"/>
      <c r="J128" s="62">
        <v>2341707.94</v>
      </c>
      <c r="K128" s="62">
        <v>95613.2</v>
      </c>
      <c r="L128" s="62"/>
      <c r="O128" s="286">
        <v>4000</v>
      </c>
      <c r="Q128" s="286"/>
      <c r="R128" s="62"/>
      <c r="S128" s="62"/>
      <c r="T128" s="62">
        <v>-363.44</v>
      </c>
      <c r="U128" s="62">
        <v>918887.6</v>
      </c>
      <c r="V128" s="52"/>
      <c r="W128" s="52">
        <v>173861.14</v>
      </c>
      <c r="X128" s="52"/>
      <c r="Y128" s="52"/>
      <c r="Z128" s="52">
        <v>585940</v>
      </c>
      <c r="AA128" s="52"/>
      <c r="AB128" s="287">
        <v>662381</v>
      </c>
      <c r="AC128" s="287">
        <v>3500</v>
      </c>
      <c r="AD128" s="287">
        <v>800</v>
      </c>
      <c r="AE128" s="287">
        <v>81473.91</v>
      </c>
      <c r="AF128" s="287">
        <v>62638.559999999998</v>
      </c>
      <c r="AG128" s="287"/>
      <c r="AH128" s="287"/>
      <c r="AI128" s="287"/>
      <c r="AJ128" s="101">
        <f t="shared" si="14"/>
        <v>466403.95999999996</v>
      </c>
      <c r="AK128" s="37">
        <f t="shared" si="9"/>
        <v>4000</v>
      </c>
      <c r="AL128" s="26">
        <f t="shared" si="10"/>
        <v>462403.95999999996</v>
      </c>
      <c r="AM128" s="17">
        <f t="shared" si="11"/>
        <v>759801.14</v>
      </c>
      <c r="AN128" s="19">
        <f t="shared" si="12"/>
        <v>810793.47</v>
      </c>
      <c r="AO128" s="32">
        <f t="shared" si="13"/>
        <v>-50992.329999999958</v>
      </c>
    </row>
    <row r="129" spans="1:41" x14ac:dyDescent="0.2">
      <c r="A129" t="s">
        <v>571</v>
      </c>
      <c r="B129" t="s">
        <v>572</v>
      </c>
      <c r="C129" s="95">
        <v>2225</v>
      </c>
      <c r="D129" s="74" t="s">
        <v>1394</v>
      </c>
      <c r="E129" s="62" t="s">
        <v>1618</v>
      </c>
      <c r="F129" s="285">
        <v>265048.03999999998</v>
      </c>
      <c r="G129" s="285">
        <v>0</v>
      </c>
      <c r="H129" s="285">
        <v>49111.13</v>
      </c>
      <c r="I129" s="285"/>
      <c r="J129" s="62">
        <v>220393.69</v>
      </c>
      <c r="K129" s="62">
        <v>101252.84</v>
      </c>
      <c r="L129" s="62"/>
      <c r="O129" s="286">
        <v>5000</v>
      </c>
      <c r="Q129" s="286">
        <v>555.76</v>
      </c>
      <c r="R129" s="62"/>
      <c r="S129" s="62"/>
      <c r="T129" s="62">
        <v>1400.03</v>
      </c>
      <c r="U129" s="62">
        <v>1855787.89</v>
      </c>
      <c r="V129" s="52"/>
      <c r="W129" s="52">
        <v>171772.67</v>
      </c>
      <c r="X129" s="52"/>
      <c r="Y129" s="52">
        <v>233.67</v>
      </c>
      <c r="Z129" s="52">
        <v>462650</v>
      </c>
      <c r="AA129" s="52"/>
      <c r="AB129" s="287">
        <v>537850</v>
      </c>
      <c r="AC129" s="287"/>
      <c r="AD129" s="287"/>
      <c r="AE129" s="287">
        <v>233103.72</v>
      </c>
      <c r="AF129" s="287">
        <v>47873.43</v>
      </c>
      <c r="AG129" s="287"/>
      <c r="AH129" s="287"/>
      <c r="AI129" s="287"/>
      <c r="AJ129" s="101">
        <f t="shared" si="14"/>
        <v>314159.17</v>
      </c>
      <c r="AK129" s="37">
        <f t="shared" si="9"/>
        <v>5555.76</v>
      </c>
      <c r="AL129" s="26">
        <f t="shared" si="10"/>
        <v>308603.40999999997</v>
      </c>
      <c r="AM129" s="17">
        <f t="shared" si="11"/>
        <v>634656.34000000008</v>
      </c>
      <c r="AN129" s="19">
        <f t="shared" si="12"/>
        <v>818827.15</v>
      </c>
      <c r="AO129" s="32">
        <f t="shared" si="13"/>
        <v>-184170.80999999994</v>
      </c>
    </row>
    <row r="130" spans="1:41" x14ac:dyDescent="0.2">
      <c r="A130" t="s">
        <v>571</v>
      </c>
      <c r="B130" t="s">
        <v>572</v>
      </c>
      <c r="C130" s="95">
        <v>2531</v>
      </c>
      <c r="D130" s="74" t="s">
        <v>1395</v>
      </c>
      <c r="E130" s="62" t="s">
        <v>1619</v>
      </c>
      <c r="F130" s="285">
        <v>309336.24</v>
      </c>
      <c r="G130" s="285">
        <v>0</v>
      </c>
      <c r="H130" s="285">
        <v>31739.040000000001</v>
      </c>
      <c r="I130" s="285"/>
      <c r="J130" s="62">
        <v>461857.36</v>
      </c>
      <c r="K130" s="62">
        <v>78425.320000000007</v>
      </c>
      <c r="L130" s="62"/>
      <c r="O130" s="286">
        <v>5000</v>
      </c>
      <c r="Q130" s="286">
        <v>473.6</v>
      </c>
      <c r="R130" s="62"/>
      <c r="S130" s="62"/>
      <c r="T130" s="62">
        <v>3286</v>
      </c>
      <c r="U130" s="62">
        <v>1498231.3</v>
      </c>
      <c r="V130" s="52"/>
      <c r="W130" s="52">
        <v>251536.16</v>
      </c>
      <c r="X130" s="52"/>
      <c r="Y130" s="52">
        <v>2.2000000000000002</v>
      </c>
      <c r="Z130" s="52">
        <v>327240</v>
      </c>
      <c r="AA130" s="52"/>
      <c r="AB130" s="287">
        <v>458600</v>
      </c>
      <c r="AC130" s="287"/>
      <c r="AD130" s="287"/>
      <c r="AE130" s="287">
        <v>201134.79</v>
      </c>
      <c r="AF130" s="287">
        <v>51013.68</v>
      </c>
      <c r="AG130" s="287"/>
      <c r="AH130" s="287"/>
      <c r="AI130" s="287">
        <v>500</v>
      </c>
      <c r="AJ130" s="101">
        <f t="shared" si="14"/>
        <v>341075.27999999997</v>
      </c>
      <c r="AK130" s="37">
        <f t="shared" si="9"/>
        <v>5473.6</v>
      </c>
      <c r="AL130" s="26">
        <f t="shared" si="10"/>
        <v>335601.68</v>
      </c>
      <c r="AM130" s="17">
        <f t="shared" si="11"/>
        <v>578778.36</v>
      </c>
      <c r="AN130" s="19">
        <f t="shared" si="12"/>
        <v>711248.47000000009</v>
      </c>
      <c r="AO130" s="32">
        <f t="shared" si="13"/>
        <v>-132470.1100000001</v>
      </c>
    </row>
    <row r="131" spans="1:41" x14ac:dyDescent="0.2">
      <c r="A131" t="s">
        <v>571</v>
      </c>
      <c r="B131" t="s">
        <v>572</v>
      </c>
      <c r="C131" s="95">
        <v>3452</v>
      </c>
      <c r="D131" s="74" t="s">
        <v>1396</v>
      </c>
      <c r="E131" s="62" t="s">
        <v>1620</v>
      </c>
      <c r="F131" s="285">
        <v>239125.22</v>
      </c>
      <c r="G131" s="285"/>
      <c r="H131" s="285">
        <v>7342.06</v>
      </c>
      <c r="I131" s="285"/>
      <c r="J131" s="62">
        <v>364708.49</v>
      </c>
      <c r="K131" s="62">
        <v>-6477.14</v>
      </c>
      <c r="L131" s="62"/>
      <c r="Q131" s="286">
        <v>2.1800000000000002</v>
      </c>
      <c r="R131" s="62"/>
      <c r="S131" s="62"/>
      <c r="T131" s="62">
        <v>-1559844.62</v>
      </c>
      <c r="U131" s="62">
        <v>2202136.4300000002</v>
      </c>
      <c r="V131" s="52"/>
      <c r="W131" s="52">
        <v>307296.88</v>
      </c>
      <c r="X131" s="52"/>
      <c r="Y131" s="52">
        <v>0.33</v>
      </c>
      <c r="Z131" s="52">
        <v>511340</v>
      </c>
      <c r="AA131" s="52"/>
      <c r="AB131" s="287">
        <v>700210</v>
      </c>
      <c r="AC131" s="287"/>
      <c r="AD131" s="287"/>
      <c r="AE131" s="287">
        <v>86558.12</v>
      </c>
      <c r="AF131" s="287">
        <v>59348.45</v>
      </c>
      <c r="AG131" s="287"/>
      <c r="AH131" s="287"/>
      <c r="AI131" s="287"/>
      <c r="AJ131" s="101">
        <f t="shared" si="14"/>
        <v>246467.28</v>
      </c>
      <c r="AK131" s="37">
        <f t="shared" si="9"/>
        <v>2.1800000000000002</v>
      </c>
      <c r="AL131" s="26">
        <f t="shared" si="10"/>
        <v>246465.1</v>
      </c>
      <c r="AM131" s="17">
        <f t="shared" si="11"/>
        <v>818637.21</v>
      </c>
      <c r="AN131" s="19">
        <f t="shared" si="12"/>
        <v>846116.57</v>
      </c>
      <c r="AO131" s="32">
        <f t="shared" si="13"/>
        <v>-27479.359999999986</v>
      </c>
    </row>
    <row r="132" spans="1:41" x14ac:dyDescent="0.2">
      <c r="A132" t="s">
        <v>571</v>
      </c>
      <c r="B132" t="s">
        <v>572</v>
      </c>
      <c r="C132" s="95">
        <v>3453</v>
      </c>
      <c r="D132" s="74" t="s">
        <v>1397</v>
      </c>
      <c r="E132" s="62" t="s">
        <v>1621</v>
      </c>
      <c r="F132" s="285">
        <v>314408.2</v>
      </c>
      <c r="G132" s="285">
        <v>0</v>
      </c>
      <c r="H132" s="285">
        <v>20450.62</v>
      </c>
      <c r="I132" s="285"/>
      <c r="J132" s="62">
        <v>2382831.1800000002</v>
      </c>
      <c r="K132" s="62">
        <v>887613.4</v>
      </c>
      <c r="L132" s="62"/>
      <c r="O132" s="286">
        <v>3000</v>
      </c>
      <c r="Q132" s="286">
        <v>152.58000000000001</v>
      </c>
      <c r="R132" s="62"/>
      <c r="S132" s="62"/>
      <c r="T132" s="62">
        <v>300</v>
      </c>
      <c r="U132" s="62">
        <v>655276.54</v>
      </c>
      <c r="V132" s="52"/>
      <c r="W132" s="52">
        <v>206659.07</v>
      </c>
      <c r="X132" s="52"/>
      <c r="Y132" s="52"/>
      <c r="Z132" s="52">
        <v>365310</v>
      </c>
      <c r="AA132" s="52">
        <v>37044</v>
      </c>
      <c r="AB132" s="287">
        <v>489828</v>
      </c>
      <c r="AC132" s="287"/>
      <c r="AD132" s="287"/>
      <c r="AE132" s="287">
        <v>121477.74</v>
      </c>
      <c r="AF132" s="287">
        <v>146651.47</v>
      </c>
      <c r="AG132" s="287"/>
      <c r="AH132" s="287"/>
      <c r="AI132" s="287"/>
      <c r="AJ132" s="101">
        <f t="shared" ref="AJ132:AJ154" si="15">SUM(F132:I132)</f>
        <v>334858.82</v>
      </c>
      <c r="AK132" s="37">
        <f t="shared" si="9"/>
        <v>3152.58</v>
      </c>
      <c r="AL132" s="26">
        <f t="shared" si="10"/>
        <v>331706.23999999999</v>
      </c>
      <c r="AM132" s="17">
        <f t="shared" si="11"/>
        <v>609013.07000000007</v>
      </c>
      <c r="AN132" s="19">
        <f t="shared" si="12"/>
        <v>757957.21</v>
      </c>
      <c r="AO132" s="32">
        <f t="shared" si="13"/>
        <v>-148944.1399999999</v>
      </c>
    </row>
    <row r="133" spans="1:41" x14ac:dyDescent="0.2">
      <c r="A133" t="s">
        <v>571</v>
      </c>
      <c r="B133" t="s">
        <v>572</v>
      </c>
      <c r="C133" s="95">
        <v>3635</v>
      </c>
      <c r="D133" s="74" t="s">
        <v>1398</v>
      </c>
      <c r="E133" s="62" t="s">
        <v>1622</v>
      </c>
      <c r="F133" s="285">
        <v>118958.17</v>
      </c>
      <c r="G133" s="285">
        <v>3380</v>
      </c>
      <c r="H133" s="285">
        <v>159198.57999999999</v>
      </c>
      <c r="I133" s="285"/>
      <c r="J133" s="62">
        <v>1460173.4</v>
      </c>
      <c r="K133" s="62">
        <v>5310.45</v>
      </c>
      <c r="L133" s="62"/>
      <c r="O133" s="286">
        <v>40000</v>
      </c>
      <c r="Q133" s="286">
        <v>2868.62</v>
      </c>
      <c r="R133" s="62"/>
      <c r="S133" s="62"/>
      <c r="T133" s="62"/>
      <c r="U133" s="62">
        <v>1904716.16</v>
      </c>
      <c r="V133" s="52"/>
      <c r="W133" s="52">
        <v>366641.87</v>
      </c>
      <c r="X133" s="52"/>
      <c r="Y133" s="52"/>
      <c r="Z133" s="52">
        <v>301570</v>
      </c>
      <c r="AA133" s="52"/>
      <c r="AB133" s="287">
        <v>497480</v>
      </c>
      <c r="AC133" s="287"/>
      <c r="AD133" s="287"/>
      <c r="AE133" s="287">
        <v>201863.53</v>
      </c>
      <c r="AF133" s="287">
        <v>60746.5</v>
      </c>
      <c r="AG133" s="287"/>
      <c r="AH133" s="287"/>
      <c r="AI133" s="287"/>
      <c r="AJ133" s="101">
        <f t="shared" si="15"/>
        <v>281536.75</v>
      </c>
      <c r="AK133" s="37">
        <f t="shared" ref="AK133:AK154" si="16">SUM(N133:Q133)</f>
        <v>42868.62</v>
      </c>
      <c r="AL133" s="26">
        <f t="shared" ref="AL133:AL154" si="17">AJ133-AK133</f>
        <v>238668.13</v>
      </c>
      <c r="AM133" s="17">
        <f t="shared" ref="AM133:AM154" si="18">SUM(V133:AA133)</f>
        <v>668211.87</v>
      </c>
      <c r="AN133" s="19">
        <f t="shared" ref="AN133:AN154" si="19">SUM(AB133:AI133)</f>
        <v>760090.03</v>
      </c>
      <c r="AO133" s="32">
        <f t="shared" ref="AO133:AO154" si="20">AM133-AN133</f>
        <v>-91878.160000000033</v>
      </c>
    </row>
    <row r="134" spans="1:41" x14ac:dyDescent="0.2">
      <c r="A134" t="s">
        <v>571</v>
      </c>
      <c r="B134" t="s">
        <v>572</v>
      </c>
      <c r="C134" s="95">
        <v>4256</v>
      </c>
      <c r="D134" s="74" t="s">
        <v>1399</v>
      </c>
      <c r="E134" s="62" t="s">
        <v>1623</v>
      </c>
      <c r="F134" s="285">
        <v>315197.68</v>
      </c>
      <c r="G134" s="285">
        <v>0</v>
      </c>
      <c r="H134" s="285">
        <v>16754.73</v>
      </c>
      <c r="I134" s="285"/>
      <c r="J134" s="62">
        <v>468640.46</v>
      </c>
      <c r="K134" s="62">
        <v>82353.81</v>
      </c>
      <c r="L134" s="62"/>
      <c r="Q134" s="286"/>
      <c r="R134" s="62"/>
      <c r="S134" s="62"/>
      <c r="T134" s="62"/>
      <c r="U134" s="62">
        <v>2482221.21</v>
      </c>
      <c r="V134" s="52"/>
      <c r="W134" s="52">
        <v>226381.79</v>
      </c>
      <c r="X134" s="52"/>
      <c r="Y134" s="52"/>
      <c r="Z134" s="52">
        <v>488680</v>
      </c>
      <c r="AA134" s="52"/>
      <c r="AB134" s="287">
        <v>587366</v>
      </c>
      <c r="AC134" s="287"/>
      <c r="AD134" s="287"/>
      <c r="AE134" s="287">
        <v>219571.54</v>
      </c>
      <c r="AF134" s="287">
        <v>61963.47</v>
      </c>
      <c r="AG134" s="287">
        <v>20000</v>
      </c>
      <c r="AH134" s="287"/>
      <c r="AI134" s="287"/>
      <c r="AJ134" s="101">
        <f t="shared" si="15"/>
        <v>331952.40999999997</v>
      </c>
      <c r="AK134" s="37">
        <f t="shared" si="16"/>
        <v>0</v>
      </c>
      <c r="AL134" s="26">
        <f t="shared" si="17"/>
        <v>331952.40999999997</v>
      </c>
      <c r="AM134" s="17">
        <f t="shared" si="18"/>
        <v>715061.79</v>
      </c>
      <c r="AN134" s="19">
        <f t="shared" si="19"/>
        <v>888901.01</v>
      </c>
      <c r="AO134" s="32">
        <f t="shared" si="20"/>
        <v>-173839.21999999997</v>
      </c>
    </row>
    <row r="135" spans="1:41" x14ac:dyDescent="0.2">
      <c r="A135" t="s">
        <v>575</v>
      </c>
      <c r="B135" t="s">
        <v>576</v>
      </c>
      <c r="C135" s="95">
        <v>2177</v>
      </c>
      <c r="D135" s="74" t="s">
        <v>1400</v>
      </c>
      <c r="E135" s="62" t="s">
        <v>1624</v>
      </c>
      <c r="F135" s="285">
        <v>428190.67</v>
      </c>
      <c r="G135" s="285">
        <v>0</v>
      </c>
      <c r="H135" s="285">
        <v>368967.67</v>
      </c>
      <c r="I135" s="285"/>
      <c r="J135" s="62">
        <v>769077.52</v>
      </c>
      <c r="K135" s="62">
        <v>44780.87</v>
      </c>
      <c r="L135" s="62"/>
      <c r="Q135" s="286"/>
      <c r="R135" s="62"/>
      <c r="S135" s="62"/>
      <c r="T135" s="62"/>
      <c r="U135" s="62">
        <v>3637434.23</v>
      </c>
      <c r="V135" s="52"/>
      <c r="W135" s="52">
        <v>294434.98</v>
      </c>
      <c r="X135" s="52"/>
      <c r="Y135" s="52"/>
      <c r="Z135" s="52">
        <v>426640</v>
      </c>
      <c r="AA135" s="52"/>
      <c r="AB135" s="287">
        <v>499558</v>
      </c>
      <c r="AC135" s="287"/>
      <c r="AD135" s="287"/>
      <c r="AE135" s="287">
        <v>152517.14000000001</v>
      </c>
      <c r="AF135" s="287">
        <v>53932.14</v>
      </c>
      <c r="AG135" s="287"/>
      <c r="AH135" s="287"/>
      <c r="AI135" s="287"/>
      <c r="AJ135" s="101">
        <f t="shared" si="15"/>
        <v>797158.34</v>
      </c>
      <c r="AK135" s="37">
        <f t="shared" si="16"/>
        <v>0</v>
      </c>
      <c r="AL135" s="26">
        <f t="shared" si="17"/>
        <v>797158.34</v>
      </c>
      <c r="AM135" s="17">
        <f t="shared" si="18"/>
        <v>721074.98</v>
      </c>
      <c r="AN135" s="19">
        <f t="shared" si="19"/>
        <v>706007.28</v>
      </c>
      <c r="AO135" s="32">
        <f t="shared" si="20"/>
        <v>15067.699999999953</v>
      </c>
    </row>
    <row r="136" spans="1:41" x14ac:dyDescent="0.2">
      <c r="A136" t="s">
        <v>575</v>
      </c>
      <c r="B136" t="s">
        <v>576</v>
      </c>
      <c r="C136" s="95">
        <v>3300</v>
      </c>
      <c r="D136" s="74" t="s">
        <v>1401</v>
      </c>
      <c r="E136" s="62" t="s">
        <v>1625</v>
      </c>
      <c r="F136" s="285">
        <v>208041.58</v>
      </c>
      <c r="G136" s="285">
        <v>11650</v>
      </c>
      <c r="H136" s="285">
        <v>98252.09</v>
      </c>
      <c r="I136" s="285"/>
      <c r="J136" s="62">
        <v>-54212.93</v>
      </c>
      <c r="K136" s="62">
        <v>94620.5</v>
      </c>
      <c r="L136" s="62"/>
      <c r="Q136" s="286">
        <v>0</v>
      </c>
      <c r="R136" s="62"/>
      <c r="S136" s="62"/>
      <c r="T136" s="62"/>
      <c r="U136" s="62">
        <v>364715.82</v>
      </c>
      <c r="V136" s="52"/>
      <c r="W136" s="52">
        <v>248741.99</v>
      </c>
      <c r="X136" s="52"/>
      <c r="Y136" s="52">
        <v>569.16</v>
      </c>
      <c r="Z136" s="52">
        <v>336280</v>
      </c>
      <c r="AA136" s="52"/>
      <c r="AB136" s="287">
        <v>369137.65</v>
      </c>
      <c r="AC136" s="287"/>
      <c r="AD136" s="287">
        <v>3624</v>
      </c>
      <c r="AE136" s="287">
        <v>147566.29999999999</v>
      </c>
      <c r="AF136" s="287">
        <v>56847.98</v>
      </c>
      <c r="AG136" s="287"/>
      <c r="AH136" s="287">
        <v>423.45</v>
      </c>
      <c r="AI136" s="287"/>
      <c r="AJ136" s="101">
        <f t="shared" si="15"/>
        <v>317943.67</v>
      </c>
      <c r="AK136" s="37">
        <f t="shared" si="16"/>
        <v>0</v>
      </c>
      <c r="AL136" s="26">
        <f t="shared" si="17"/>
        <v>317943.67</v>
      </c>
      <c r="AM136" s="17">
        <f t="shared" si="18"/>
        <v>585591.15</v>
      </c>
      <c r="AN136" s="19">
        <f t="shared" si="19"/>
        <v>577599.38</v>
      </c>
      <c r="AO136" s="32">
        <f t="shared" si="20"/>
        <v>7991.7700000000186</v>
      </c>
    </row>
    <row r="137" spans="1:41" x14ac:dyDescent="0.2">
      <c r="A137" t="s">
        <v>575</v>
      </c>
      <c r="B137" t="s">
        <v>576</v>
      </c>
      <c r="C137" s="95">
        <v>1172</v>
      </c>
      <c r="D137" s="74" t="s">
        <v>1402</v>
      </c>
      <c r="E137" s="62" t="s">
        <v>1626</v>
      </c>
      <c r="F137" s="285">
        <v>525154.85</v>
      </c>
      <c r="G137" s="285">
        <v>22200</v>
      </c>
      <c r="H137" s="285">
        <v>5544.52</v>
      </c>
      <c r="I137" s="285"/>
      <c r="J137" s="62">
        <v>90047.61</v>
      </c>
      <c r="K137" s="62">
        <v>122218.45</v>
      </c>
      <c r="L137" s="62"/>
      <c r="Q137" s="286"/>
      <c r="R137" s="62"/>
      <c r="S137" s="62"/>
      <c r="T137" s="62"/>
      <c r="U137" s="62">
        <v>431249.19</v>
      </c>
      <c r="V137" s="52"/>
      <c r="W137" s="52">
        <v>225344.37</v>
      </c>
      <c r="X137" s="52"/>
      <c r="Y137" s="52"/>
      <c r="Z137" s="52"/>
      <c r="AA137" s="52"/>
      <c r="AB137" s="287">
        <v>33877.65</v>
      </c>
      <c r="AC137" s="287"/>
      <c r="AD137" s="287"/>
      <c r="AE137" s="287">
        <v>61377.96</v>
      </c>
      <c r="AF137" s="287">
        <v>8</v>
      </c>
      <c r="AG137" s="287"/>
      <c r="AH137" s="287"/>
      <c r="AI137" s="287">
        <v>500</v>
      </c>
      <c r="AJ137" s="101">
        <f t="shared" si="15"/>
        <v>552899.37</v>
      </c>
      <c r="AK137" s="37">
        <f t="shared" si="16"/>
        <v>0</v>
      </c>
      <c r="AL137" s="26">
        <f t="shared" si="17"/>
        <v>552899.37</v>
      </c>
      <c r="AM137" s="17">
        <f t="shared" si="18"/>
        <v>225344.37</v>
      </c>
      <c r="AN137" s="19">
        <f t="shared" si="19"/>
        <v>95763.61</v>
      </c>
      <c r="AO137" s="32">
        <f t="shared" si="20"/>
        <v>129580.76</v>
      </c>
    </row>
    <row r="138" spans="1:41" x14ac:dyDescent="0.2">
      <c r="A138" t="s">
        <v>575</v>
      </c>
      <c r="B138" t="s">
        <v>576</v>
      </c>
      <c r="C138" s="95">
        <v>2177</v>
      </c>
      <c r="D138" s="74" t="s">
        <v>1403</v>
      </c>
      <c r="E138" s="62" t="s">
        <v>1627</v>
      </c>
      <c r="F138" s="285">
        <v>248361.88</v>
      </c>
      <c r="G138" s="285">
        <v>0</v>
      </c>
      <c r="H138" s="285">
        <v>422016.06</v>
      </c>
      <c r="I138" s="285"/>
      <c r="J138" s="62">
        <v>68293.81</v>
      </c>
      <c r="K138" s="62">
        <v>69502.009999999995</v>
      </c>
      <c r="L138" s="62"/>
      <c r="Q138" s="286"/>
      <c r="R138" s="62"/>
      <c r="S138" s="62"/>
      <c r="T138" s="62"/>
      <c r="U138" s="62">
        <v>1781769.65</v>
      </c>
      <c r="V138" s="52"/>
      <c r="W138" s="52">
        <v>264473.18</v>
      </c>
      <c r="X138" s="52"/>
      <c r="Y138" s="52"/>
      <c r="Z138" s="52"/>
      <c r="AA138" s="52">
        <v>1980</v>
      </c>
      <c r="AB138" s="287">
        <v>72890</v>
      </c>
      <c r="AC138" s="287"/>
      <c r="AD138" s="287"/>
      <c r="AE138" s="287">
        <v>294356.34999999998</v>
      </c>
      <c r="AF138" s="287">
        <v>4</v>
      </c>
      <c r="AG138" s="287"/>
      <c r="AH138" s="287"/>
      <c r="AI138" s="287"/>
      <c r="AJ138" s="101">
        <f t="shared" si="15"/>
        <v>670377.93999999994</v>
      </c>
      <c r="AK138" s="37">
        <f t="shared" si="16"/>
        <v>0</v>
      </c>
      <c r="AL138" s="26">
        <f t="shared" si="17"/>
        <v>670377.93999999994</v>
      </c>
      <c r="AM138" s="17">
        <f t="shared" si="18"/>
        <v>266453.18</v>
      </c>
      <c r="AN138" s="19">
        <f t="shared" si="19"/>
        <v>367250.35</v>
      </c>
      <c r="AO138" s="32">
        <f t="shared" si="20"/>
        <v>-100797.16999999998</v>
      </c>
    </row>
    <row r="139" spans="1:41" x14ac:dyDescent="0.2">
      <c r="A139" t="s">
        <v>575</v>
      </c>
      <c r="B139" t="s">
        <v>576</v>
      </c>
      <c r="C139" s="95">
        <v>4986</v>
      </c>
      <c r="D139" s="74" t="s">
        <v>1404</v>
      </c>
      <c r="E139" s="62" t="s">
        <v>1628</v>
      </c>
      <c r="F139" s="285">
        <v>367340.62</v>
      </c>
      <c r="G139" s="285">
        <v>0</v>
      </c>
      <c r="H139" s="285">
        <v>180777.45</v>
      </c>
      <c r="I139" s="285"/>
      <c r="J139" s="62">
        <v>-5712.65</v>
      </c>
      <c r="K139" s="62">
        <v>119528.6</v>
      </c>
      <c r="L139" s="62"/>
      <c r="O139" s="286">
        <v>6000</v>
      </c>
      <c r="Q139" s="286">
        <v>603.15</v>
      </c>
      <c r="R139" s="62"/>
      <c r="S139" s="62"/>
      <c r="T139" s="62">
        <v>324665.83</v>
      </c>
      <c r="U139" s="62">
        <v>343312.84</v>
      </c>
      <c r="V139" s="52"/>
      <c r="W139" s="52">
        <v>392700.78</v>
      </c>
      <c r="X139" s="52">
        <v>10000</v>
      </c>
      <c r="Y139" s="52"/>
      <c r="Z139" s="52">
        <v>382780</v>
      </c>
      <c r="AA139" s="52">
        <v>106072</v>
      </c>
      <c r="AB139" s="287">
        <v>483950</v>
      </c>
      <c r="AC139" s="287"/>
      <c r="AD139" s="287"/>
      <c r="AE139" s="287">
        <v>322078.86</v>
      </c>
      <c r="AF139" s="287">
        <v>98593.81</v>
      </c>
      <c r="AG139" s="287"/>
      <c r="AH139" s="287"/>
      <c r="AI139" s="287"/>
      <c r="AJ139" s="101">
        <f t="shared" si="15"/>
        <v>548118.07000000007</v>
      </c>
      <c r="AK139" s="37">
        <f t="shared" si="16"/>
        <v>6603.15</v>
      </c>
      <c r="AL139" s="26">
        <f t="shared" si="17"/>
        <v>541514.92000000004</v>
      </c>
      <c r="AM139" s="17">
        <f t="shared" si="18"/>
        <v>891552.78</v>
      </c>
      <c r="AN139" s="19">
        <f t="shared" si="19"/>
        <v>904622.66999999993</v>
      </c>
      <c r="AO139" s="32">
        <f t="shared" si="20"/>
        <v>-13069.889999999898</v>
      </c>
    </row>
    <row r="140" spans="1:41" x14ac:dyDescent="0.2">
      <c r="A140" t="s">
        <v>575</v>
      </c>
      <c r="B140" t="s">
        <v>576</v>
      </c>
      <c r="C140" s="95">
        <v>4194</v>
      </c>
      <c r="D140" s="74" t="s">
        <v>1405</v>
      </c>
      <c r="E140" s="62" t="s">
        <v>1629</v>
      </c>
      <c r="F140" s="285">
        <v>458894.44</v>
      </c>
      <c r="G140" s="285">
        <v>40950</v>
      </c>
      <c r="H140" s="285">
        <v>256739.05</v>
      </c>
      <c r="I140" s="285"/>
      <c r="J140" s="62">
        <v>542609.26</v>
      </c>
      <c r="K140" s="62">
        <v>460552.46</v>
      </c>
      <c r="L140" s="62"/>
      <c r="Q140" s="286"/>
      <c r="R140" s="62"/>
      <c r="S140" s="62"/>
      <c r="T140" s="62"/>
      <c r="U140" s="62">
        <v>1627802.29</v>
      </c>
      <c r="V140" s="52"/>
      <c r="W140" s="52">
        <v>412209.75</v>
      </c>
      <c r="X140" s="52"/>
      <c r="Y140" s="52"/>
      <c r="Z140" s="52">
        <v>295960</v>
      </c>
      <c r="AA140" s="52"/>
      <c r="AB140" s="287">
        <v>371343</v>
      </c>
      <c r="AC140" s="287"/>
      <c r="AD140" s="287">
        <v>888</v>
      </c>
      <c r="AE140" s="287">
        <v>126142.11</v>
      </c>
      <c r="AF140" s="287">
        <v>19887.72</v>
      </c>
      <c r="AG140" s="287"/>
      <c r="AH140" s="287"/>
      <c r="AI140" s="287"/>
      <c r="AJ140" s="101">
        <f t="shared" si="15"/>
        <v>756583.49</v>
      </c>
      <c r="AK140" s="37">
        <f t="shared" si="16"/>
        <v>0</v>
      </c>
      <c r="AL140" s="26">
        <f t="shared" si="17"/>
        <v>756583.49</v>
      </c>
      <c r="AM140" s="17">
        <f t="shared" si="18"/>
        <v>708169.75</v>
      </c>
      <c r="AN140" s="19">
        <f t="shared" si="19"/>
        <v>518260.82999999996</v>
      </c>
      <c r="AO140" s="32">
        <f t="shared" si="20"/>
        <v>189908.92000000004</v>
      </c>
    </row>
    <row r="141" spans="1:41" x14ac:dyDescent="0.2">
      <c r="A141" t="s">
        <v>575</v>
      </c>
      <c r="B141" t="s">
        <v>576</v>
      </c>
      <c r="C141" s="95">
        <v>4296</v>
      </c>
      <c r="D141" s="74" t="s">
        <v>1406</v>
      </c>
      <c r="E141" s="62" t="s">
        <v>1630</v>
      </c>
      <c r="F141" s="285">
        <v>670660.74</v>
      </c>
      <c r="G141" s="285">
        <v>0</v>
      </c>
      <c r="H141" s="285">
        <v>526380.86</v>
      </c>
      <c r="I141" s="285"/>
      <c r="J141" s="62">
        <v>400.4</v>
      </c>
      <c r="K141" s="62">
        <v>86733.92</v>
      </c>
      <c r="L141" s="62"/>
      <c r="P141" s="286">
        <v>537434.49</v>
      </c>
      <c r="Q141" s="286">
        <v>0</v>
      </c>
      <c r="R141" s="62"/>
      <c r="S141" s="62"/>
      <c r="T141" s="62"/>
      <c r="U141" s="62">
        <v>2560000</v>
      </c>
      <c r="V141" s="52"/>
      <c r="W141" s="52">
        <v>414933.9</v>
      </c>
      <c r="X141" s="52"/>
      <c r="Y141" s="52"/>
      <c r="Z141" s="52">
        <v>498760</v>
      </c>
      <c r="AA141" s="52"/>
      <c r="AB141" s="287">
        <v>570018</v>
      </c>
      <c r="AC141" s="287"/>
      <c r="AD141" s="287">
        <v>3720</v>
      </c>
      <c r="AE141" s="287">
        <v>215303.87</v>
      </c>
      <c r="AF141" s="287">
        <v>13549.55</v>
      </c>
      <c r="AG141" s="287"/>
      <c r="AH141" s="287"/>
      <c r="AI141" s="287"/>
      <c r="AJ141" s="101">
        <f t="shared" si="15"/>
        <v>1197041.6000000001</v>
      </c>
      <c r="AK141" s="37">
        <f t="shared" si="16"/>
        <v>537434.49</v>
      </c>
      <c r="AL141" s="26">
        <f t="shared" si="17"/>
        <v>659607.1100000001</v>
      </c>
      <c r="AM141" s="17">
        <f t="shared" si="18"/>
        <v>913693.9</v>
      </c>
      <c r="AN141" s="19">
        <f t="shared" si="19"/>
        <v>802591.42</v>
      </c>
      <c r="AO141" s="32">
        <f t="shared" si="20"/>
        <v>111102.47999999998</v>
      </c>
    </row>
    <row r="142" spans="1:41" x14ac:dyDescent="0.2">
      <c r="A142" t="s">
        <v>575</v>
      </c>
      <c r="B142" t="s">
        <v>576</v>
      </c>
      <c r="C142" s="95">
        <v>2528</v>
      </c>
      <c r="D142" s="74" t="s">
        <v>1407</v>
      </c>
      <c r="E142" s="62" t="s">
        <v>1631</v>
      </c>
      <c r="F142" s="285">
        <v>406562.87</v>
      </c>
      <c r="G142" s="285">
        <v>0</v>
      </c>
      <c r="H142" s="285">
        <v>86407.13</v>
      </c>
      <c r="I142" s="285"/>
      <c r="J142" s="62">
        <v>806578.69</v>
      </c>
      <c r="K142" s="62">
        <v>53967.39</v>
      </c>
      <c r="L142" s="62"/>
      <c r="Q142" s="286"/>
      <c r="R142" s="62"/>
      <c r="S142" s="62"/>
      <c r="T142" s="62"/>
      <c r="U142" s="62"/>
      <c r="V142" s="52"/>
      <c r="W142" s="52">
        <v>31844.71</v>
      </c>
      <c r="X142" s="52"/>
      <c r="Y142" s="52">
        <v>611.53</v>
      </c>
      <c r="Z142" s="52">
        <v>503280</v>
      </c>
      <c r="AA142" s="52">
        <v>371753.75</v>
      </c>
      <c r="AB142" s="287">
        <v>652850</v>
      </c>
      <c r="AC142" s="287"/>
      <c r="AD142" s="287">
        <v>4832</v>
      </c>
      <c r="AE142" s="287">
        <v>237936.7</v>
      </c>
      <c r="AF142" s="287">
        <v>26495.040000000001</v>
      </c>
      <c r="AG142" s="287"/>
      <c r="AH142" s="287"/>
      <c r="AI142" s="287"/>
      <c r="AJ142" s="101">
        <f t="shared" si="15"/>
        <v>492970</v>
      </c>
      <c r="AK142" s="37">
        <f t="shared" si="16"/>
        <v>0</v>
      </c>
      <c r="AL142" s="26">
        <f t="shared" si="17"/>
        <v>492970</v>
      </c>
      <c r="AM142" s="17">
        <f t="shared" si="18"/>
        <v>907489.99</v>
      </c>
      <c r="AN142" s="19">
        <f t="shared" si="19"/>
        <v>922113.74</v>
      </c>
      <c r="AO142" s="32">
        <f t="shared" si="20"/>
        <v>-14623.75</v>
      </c>
    </row>
    <row r="143" spans="1:41" x14ac:dyDescent="0.2">
      <c r="A143" t="s">
        <v>575</v>
      </c>
      <c r="B143" t="s">
        <v>576</v>
      </c>
      <c r="C143" s="95">
        <v>3203</v>
      </c>
      <c r="D143" s="74" t="s">
        <v>1408</v>
      </c>
      <c r="E143" s="62" t="s">
        <v>1632</v>
      </c>
      <c r="F143" s="285">
        <v>381285.31</v>
      </c>
      <c r="G143" s="285">
        <v>0</v>
      </c>
      <c r="H143" s="285">
        <v>47213.25</v>
      </c>
      <c r="I143" s="285"/>
      <c r="J143" s="62">
        <v>1756561.1</v>
      </c>
      <c r="K143" s="62">
        <v>225794.03</v>
      </c>
      <c r="L143" s="62"/>
      <c r="Q143" s="286"/>
      <c r="R143" s="62"/>
      <c r="S143" s="62"/>
      <c r="T143" s="62">
        <v>42173.55</v>
      </c>
      <c r="U143" s="62">
        <v>2368242.5</v>
      </c>
      <c r="V143" s="52"/>
      <c r="W143" s="52">
        <v>276911.08</v>
      </c>
      <c r="X143" s="52"/>
      <c r="Y143" s="52"/>
      <c r="Z143" s="52">
        <v>412760</v>
      </c>
      <c r="AA143" s="52"/>
      <c r="AB143" s="287">
        <v>455450</v>
      </c>
      <c r="AC143" s="287">
        <v>9430</v>
      </c>
      <c r="AD143" s="287"/>
      <c r="AE143" s="287">
        <v>117286.79</v>
      </c>
      <c r="AF143" s="287">
        <v>72930.649999999994</v>
      </c>
      <c r="AG143" s="287"/>
      <c r="AH143" s="287"/>
      <c r="AI143" s="287"/>
      <c r="AJ143" s="101">
        <f t="shared" si="15"/>
        <v>428498.56</v>
      </c>
      <c r="AK143" s="37">
        <f t="shared" si="16"/>
        <v>0</v>
      </c>
      <c r="AL143" s="26">
        <f t="shared" si="17"/>
        <v>428498.56</v>
      </c>
      <c r="AM143" s="17">
        <f t="shared" si="18"/>
        <v>689671.08000000007</v>
      </c>
      <c r="AN143" s="19">
        <f t="shared" si="19"/>
        <v>655097.44000000006</v>
      </c>
      <c r="AO143" s="32">
        <f t="shared" si="20"/>
        <v>34573.640000000014</v>
      </c>
    </row>
    <row r="144" spans="1:41" x14ac:dyDescent="0.2">
      <c r="A144" t="s">
        <v>575</v>
      </c>
      <c r="B144" t="s">
        <v>576</v>
      </c>
      <c r="C144" s="95">
        <v>3469</v>
      </c>
      <c r="D144" s="74" t="s">
        <v>1409</v>
      </c>
      <c r="E144" s="62" t="s">
        <v>1633</v>
      </c>
      <c r="F144" s="285">
        <v>409711.86</v>
      </c>
      <c r="G144" s="285">
        <v>0</v>
      </c>
      <c r="H144" s="285">
        <v>293168.53000000003</v>
      </c>
      <c r="I144" s="285"/>
      <c r="J144" s="62">
        <v>609530.56999999995</v>
      </c>
      <c r="K144" s="62">
        <v>70342.559999999998</v>
      </c>
      <c r="L144" s="62"/>
      <c r="N144" s="286">
        <v>30000</v>
      </c>
      <c r="Q144" s="286"/>
      <c r="R144" s="62"/>
      <c r="S144" s="62"/>
      <c r="T144" s="62">
        <v>-17200</v>
      </c>
      <c r="U144" s="62">
        <v>1552681.09</v>
      </c>
      <c r="V144" s="52"/>
      <c r="W144" s="52">
        <v>230359.92</v>
      </c>
      <c r="X144" s="52"/>
      <c r="Y144" s="52"/>
      <c r="Z144" s="52">
        <v>252460</v>
      </c>
      <c r="AA144" s="52">
        <v>58268</v>
      </c>
      <c r="AB144" s="287">
        <v>272260</v>
      </c>
      <c r="AC144" s="287"/>
      <c r="AD144" s="287"/>
      <c r="AE144" s="287">
        <v>382391.64</v>
      </c>
      <c r="AF144" s="287">
        <v>67183.850000000006</v>
      </c>
      <c r="AG144" s="287"/>
      <c r="AH144" s="287"/>
      <c r="AI144" s="287"/>
      <c r="AJ144" s="101">
        <f t="shared" si="15"/>
        <v>702880.39</v>
      </c>
      <c r="AK144" s="37">
        <f t="shared" si="16"/>
        <v>30000</v>
      </c>
      <c r="AL144" s="26">
        <f t="shared" si="17"/>
        <v>672880.39</v>
      </c>
      <c r="AM144" s="17">
        <f t="shared" si="18"/>
        <v>541087.92000000004</v>
      </c>
      <c r="AN144" s="19">
        <f t="shared" si="19"/>
        <v>721835.49</v>
      </c>
      <c r="AO144" s="32">
        <f t="shared" si="20"/>
        <v>-180747.56999999995</v>
      </c>
    </row>
    <row r="145" spans="1:41" x14ac:dyDescent="0.2">
      <c r="A145" t="s">
        <v>575</v>
      </c>
      <c r="B145" t="s">
        <v>576</v>
      </c>
      <c r="C145" s="95">
        <v>3469</v>
      </c>
      <c r="D145" s="74" t="s">
        <v>1410</v>
      </c>
      <c r="E145" s="62" t="s">
        <v>1648</v>
      </c>
      <c r="F145" s="285">
        <v>507778.55</v>
      </c>
      <c r="G145" s="285">
        <v>0</v>
      </c>
      <c r="H145" s="285">
        <v>61952.27</v>
      </c>
      <c r="I145" s="285"/>
      <c r="J145" s="62">
        <v>1637724.23</v>
      </c>
      <c r="K145" s="62">
        <v>649249</v>
      </c>
      <c r="L145" s="62"/>
      <c r="Q145" s="286"/>
      <c r="R145" s="62"/>
      <c r="S145" s="62"/>
      <c r="T145" s="62"/>
      <c r="U145" s="62">
        <v>2662147.65</v>
      </c>
      <c r="V145" s="52"/>
      <c r="W145" s="52">
        <v>317605.32</v>
      </c>
      <c r="X145" s="52"/>
      <c r="Y145" s="52"/>
      <c r="Z145" s="52">
        <v>79223.12</v>
      </c>
      <c r="AA145" s="52"/>
      <c r="AB145" s="287">
        <v>114938.42</v>
      </c>
      <c r="AC145" s="287"/>
      <c r="AD145" s="287"/>
      <c r="AE145" s="287">
        <v>63548.13</v>
      </c>
      <c r="AF145" s="287">
        <v>20916.14</v>
      </c>
      <c r="AG145" s="287"/>
      <c r="AH145" s="287"/>
      <c r="AI145" s="287">
        <v>2400</v>
      </c>
      <c r="AJ145" s="101">
        <f t="shared" si="15"/>
        <v>569730.81999999995</v>
      </c>
      <c r="AK145" s="37">
        <f t="shared" si="16"/>
        <v>0</v>
      </c>
      <c r="AL145" s="26">
        <f t="shared" si="17"/>
        <v>569730.81999999995</v>
      </c>
      <c r="AM145" s="17">
        <f t="shared" si="18"/>
        <v>396828.44</v>
      </c>
      <c r="AN145" s="19">
        <f t="shared" si="19"/>
        <v>201802.69</v>
      </c>
      <c r="AO145" s="32">
        <f t="shared" si="20"/>
        <v>195025.75</v>
      </c>
    </row>
    <row r="146" spans="1:41" x14ac:dyDescent="0.2">
      <c r="A146" t="s">
        <v>579</v>
      </c>
      <c r="B146" t="s">
        <v>580</v>
      </c>
      <c r="C146" s="95">
        <v>2217</v>
      </c>
      <c r="D146" s="74" t="s">
        <v>1411</v>
      </c>
      <c r="E146" s="62" t="s">
        <v>1634</v>
      </c>
      <c r="F146" s="285">
        <v>154852.41</v>
      </c>
      <c r="G146" s="285">
        <v>7720</v>
      </c>
      <c r="H146" s="285">
        <v>164530.06</v>
      </c>
      <c r="I146" s="285"/>
      <c r="J146" s="62">
        <v>689868.48</v>
      </c>
      <c r="K146" s="62">
        <v>90210.14</v>
      </c>
      <c r="L146" s="62"/>
      <c r="Q146" s="286">
        <v>239998.45</v>
      </c>
      <c r="R146" s="62"/>
      <c r="S146" s="62"/>
      <c r="T146" s="62">
        <v>-1089186.47</v>
      </c>
      <c r="U146" s="62">
        <v>1849445.73</v>
      </c>
      <c r="V146" s="52"/>
      <c r="W146" s="52">
        <v>300843.92</v>
      </c>
      <c r="X146" s="52"/>
      <c r="Y146" s="52">
        <v>368.45</v>
      </c>
      <c r="Z146" s="52">
        <v>301710</v>
      </c>
      <c r="AA146" s="52"/>
      <c r="AB146" s="287">
        <v>320790</v>
      </c>
      <c r="AC146" s="287"/>
      <c r="AD146" s="287">
        <v>7040</v>
      </c>
      <c r="AE146" s="287">
        <v>154659.19</v>
      </c>
      <c r="AF146" s="287">
        <v>12377.8</v>
      </c>
      <c r="AG146" s="287"/>
      <c r="AH146" s="287"/>
      <c r="AI146" s="287"/>
      <c r="AJ146" s="101">
        <f t="shared" si="15"/>
        <v>327102.46999999997</v>
      </c>
      <c r="AK146" s="37">
        <f t="shared" si="16"/>
        <v>239998.45</v>
      </c>
      <c r="AL146" s="26">
        <f t="shared" si="17"/>
        <v>87104.01999999996</v>
      </c>
      <c r="AM146" s="17">
        <f t="shared" si="18"/>
        <v>602922.37</v>
      </c>
      <c r="AN146" s="19">
        <f t="shared" si="19"/>
        <v>494866.99</v>
      </c>
      <c r="AO146" s="32">
        <f t="shared" si="20"/>
        <v>108055.38</v>
      </c>
    </row>
    <row r="147" spans="1:41" x14ac:dyDescent="0.2">
      <c r="A147" t="s">
        <v>579</v>
      </c>
      <c r="B147" t="s">
        <v>580</v>
      </c>
      <c r="C147" s="95">
        <v>3536</v>
      </c>
      <c r="D147" s="74" t="s">
        <v>1412</v>
      </c>
      <c r="E147" s="62" t="s">
        <v>1635</v>
      </c>
      <c r="F147" s="285">
        <v>102146.05</v>
      </c>
      <c r="G147" s="285">
        <v>100</v>
      </c>
      <c r="H147" s="285">
        <v>95703.03</v>
      </c>
      <c r="I147" s="285"/>
      <c r="J147" s="62">
        <v>234661.06</v>
      </c>
      <c r="K147" s="62">
        <v>236213.03</v>
      </c>
      <c r="L147" s="62"/>
      <c r="O147" s="286">
        <v>43882.54</v>
      </c>
      <c r="Q147" s="286">
        <v>0.2</v>
      </c>
      <c r="R147" s="62"/>
      <c r="S147" s="62"/>
      <c r="T147" s="62">
        <v>-2020006.46</v>
      </c>
      <c r="U147" s="62">
        <v>2606531.4300000002</v>
      </c>
      <c r="V147" s="52"/>
      <c r="W147" s="52">
        <v>348862.61</v>
      </c>
      <c r="X147" s="52"/>
      <c r="Y147" s="52"/>
      <c r="Z147" s="52">
        <v>615360</v>
      </c>
      <c r="AA147" s="52">
        <v>25000</v>
      </c>
      <c r="AB147" s="287">
        <v>650960</v>
      </c>
      <c r="AC147" s="287">
        <v>4800</v>
      </c>
      <c r="AD147" s="287"/>
      <c r="AE147" s="287">
        <v>276055.37</v>
      </c>
      <c r="AF147" s="287">
        <v>17672.78</v>
      </c>
      <c r="AG147" s="287"/>
      <c r="AH147" s="287"/>
      <c r="AI147" s="287"/>
      <c r="AJ147" s="101">
        <f t="shared" si="15"/>
        <v>197949.08000000002</v>
      </c>
      <c r="AK147" s="37">
        <f t="shared" si="16"/>
        <v>43882.74</v>
      </c>
      <c r="AL147" s="26">
        <f t="shared" si="17"/>
        <v>154066.34000000003</v>
      </c>
      <c r="AM147" s="17">
        <f t="shared" si="18"/>
        <v>989222.61</v>
      </c>
      <c r="AN147" s="19">
        <f t="shared" si="19"/>
        <v>949488.15</v>
      </c>
      <c r="AO147" s="32">
        <f t="shared" si="20"/>
        <v>39734.459999999963</v>
      </c>
    </row>
    <row r="148" spans="1:41" x14ac:dyDescent="0.2">
      <c r="A148" t="s">
        <v>579</v>
      </c>
      <c r="B148" t="s">
        <v>580</v>
      </c>
      <c r="C148" s="95">
        <v>4975</v>
      </c>
      <c r="D148" s="74" t="s">
        <v>1413</v>
      </c>
      <c r="E148" s="62" t="s">
        <v>1636</v>
      </c>
      <c r="F148" s="285">
        <v>392066.93</v>
      </c>
      <c r="G148" s="285">
        <v>0</v>
      </c>
      <c r="H148" s="285">
        <v>216500.14</v>
      </c>
      <c r="I148" s="285"/>
      <c r="J148" s="62">
        <v>-123780.33</v>
      </c>
      <c r="K148" s="62">
        <v>-274357.24</v>
      </c>
      <c r="L148" s="62"/>
      <c r="O148" s="286">
        <v>6525</v>
      </c>
      <c r="Q148" s="286">
        <v>95668.46</v>
      </c>
      <c r="R148" s="62"/>
      <c r="S148" s="62"/>
      <c r="T148" s="62">
        <v>-1264738.3600000001</v>
      </c>
      <c r="U148" s="62">
        <v>1289115.33</v>
      </c>
      <c r="V148" s="52"/>
      <c r="W148" s="52">
        <v>347648.47</v>
      </c>
      <c r="X148" s="52"/>
      <c r="Y148" s="52"/>
      <c r="Z148" s="52">
        <v>506360</v>
      </c>
      <c r="AA148" s="52"/>
      <c r="AB148" s="287">
        <v>544197</v>
      </c>
      <c r="AC148" s="287"/>
      <c r="AD148" s="287"/>
      <c r="AE148" s="287">
        <v>192088.38</v>
      </c>
      <c r="AF148" s="287">
        <v>32112.02</v>
      </c>
      <c r="AG148" s="287"/>
      <c r="AH148" s="287"/>
      <c r="AI148" s="287"/>
      <c r="AJ148" s="101">
        <f t="shared" si="15"/>
        <v>608567.07000000007</v>
      </c>
      <c r="AK148" s="37">
        <f t="shared" si="16"/>
        <v>102193.46</v>
      </c>
      <c r="AL148" s="26">
        <f t="shared" si="17"/>
        <v>506373.61000000004</v>
      </c>
      <c r="AM148" s="17">
        <f t="shared" si="18"/>
        <v>854008.47</v>
      </c>
      <c r="AN148" s="19">
        <f t="shared" si="19"/>
        <v>768397.4</v>
      </c>
      <c r="AO148" s="32">
        <f t="shared" si="20"/>
        <v>85611.069999999949</v>
      </c>
    </row>
    <row r="149" spans="1:41" x14ac:dyDescent="0.2">
      <c r="A149" t="s">
        <v>579</v>
      </c>
      <c r="B149" t="s">
        <v>580</v>
      </c>
      <c r="C149" s="95">
        <v>2059</v>
      </c>
      <c r="D149" s="74" t="s">
        <v>1414</v>
      </c>
      <c r="E149" s="62" t="s">
        <v>1637</v>
      </c>
      <c r="F149" s="285">
        <v>313972.58</v>
      </c>
      <c r="G149" s="285">
        <v>0</v>
      </c>
      <c r="H149" s="285">
        <v>343555.46</v>
      </c>
      <c r="I149" s="285"/>
      <c r="J149" s="62">
        <v>1799217.34</v>
      </c>
      <c r="K149" s="62">
        <v>980425.78</v>
      </c>
      <c r="L149" s="62"/>
      <c r="O149" s="286">
        <v>6525</v>
      </c>
      <c r="Q149" s="286"/>
      <c r="R149" s="62"/>
      <c r="S149" s="62"/>
      <c r="T149" s="62">
        <v>1088312.55</v>
      </c>
      <c r="U149" s="62">
        <v>2316929.4300000002</v>
      </c>
      <c r="V149" s="52"/>
      <c r="W149" s="52">
        <v>308409.3</v>
      </c>
      <c r="X149" s="52"/>
      <c r="Y149" s="52"/>
      <c r="Z149" s="52">
        <v>334628.40000000002</v>
      </c>
      <c r="AA149" s="52">
        <v>52800</v>
      </c>
      <c r="AB149" s="287">
        <v>436368.4</v>
      </c>
      <c r="AC149" s="287">
        <v>7420</v>
      </c>
      <c r="AD149" s="287"/>
      <c r="AE149" s="287">
        <v>143162.4</v>
      </c>
      <c r="AF149" s="287">
        <v>81453.72</v>
      </c>
      <c r="AG149" s="287"/>
      <c r="AH149" s="287"/>
      <c r="AI149" s="287"/>
      <c r="AJ149" s="101">
        <f t="shared" si="15"/>
        <v>657528.04</v>
      </c>
      <c r="AK149" s="37">
        <f t="shared" si="16"/>
        <v>6525</v>
      </c>
      <c r="AL149" s="26">
        <f t="shared" si="17"/>
        <v>651003.04</v>
      </c>
      <c r="AM149" s="17">
        <f t="shared" si="18"/>
        <v>695837.7</v>
      </c>
      <c r="AN149" s="19">
        <f t="shared" si="19"/>
        <v>668404.52</v>
      </c>
      <c r="AO149" s="32">
        <f t="shared" si="20"/>
        <v>27433.179999999935</v>
      </c>
    </row>
    <row r="150" spans="1:41" x14ac:dyDescent="0.2">
      <c r="A150" t="s">
        <v>579</v>
      </c>
      <c r="B150" t="s">
        <v>580</v>
      </c>
      <c r="C150" s="95">
        <v>1986</v>
      </c>
      <c r="D150" s="74" t="s">
        <v>1415</v>
      </c>
      <c r="E150" s="62" t="s">
        <v>1638</v>
      </c>
      <c r="F150" s="285">
        <v>258326.32</v>
      </c>
      <c r="G150" s="285">
        <v>0</v>
      </c>
      <c r="H150" s="285">
        <v>673738.34</v>
      </c>
      <c r="I150" s="285"/>
      <c r="J150" s="62">
        <v>504381.95</v>
      </c>
      <c r="K150" s="62">
        <v>91154.43</v>
      </c>
      <c r="L150" s="62"/>
      <c r="O150" s="286">
        <v>35940</v>
      </c>
      <c r="Q150" s="286"/>
      <c r="R150" s="62"/>
      <c r="S150" s="62"/>
      <c r="T150" s="62">
        <v>-1211262.76</v>
      </c>
      <c r="U150" s="62">
        <v>2601070</v>
      </c>
      <c r="V150" s="52"/>
      <c r="W150" s="52">
        <v>236778.14</v>
      </c>
      <c r="X150" s="52">
        <v>89300</v>
      </c>
      <c r="Y150" s="52"/>
      <c r="Z150" s="52">
        <v>210040</v>
      </c>
      <c r="AA150" s="52"/>
      <c r="AB150" s="287">
        <v>247400</v>
      </c>
      <c r="AC150" s="287"/>
      <c r="AD150" s="287">
        <v>9888</v>
      </c>
      <c r="AE150" s="287">
        <v>133025.60999999999</v>
      </c>
      <c r="AF150" s="287">
        <v>42495.73</v>
      </c>
      <c r="AG150" s="287"/>
      <c r="AH150" s="287"/>
      <c r="AI150" s="287"/>
      <c r="AJ150" s="101">
        <f t="shared" si="15"/>
        <v>932064.65999999992</v>
      </c>
      <c r="AK150" s="37">
        <f t="shared" si="16"/>
        <v>35940</v>
      </c>
      <c r="AL150" s="26">
        <f t="shared" si="17"/>
        <v>896124.65999999992</v>
      </c>
      <c r="AM150" s="17">
        <f t="shared" si="18"/>
        <v>536118.14</v>
      </c>
      <c r="AN150" s="19">
        <f t="shared" si="19"/>
        <v>432809.33999999997</v>
      </c>
      <c r="AO150" s="32">
        <f t="shared" si="20"/>
        <v>103308.80000000005</v>
      </c>
    </row>
    <row r="151" spans="1:41" x14ac:dyDescent="0.2">
      <c r="A151" t="s">
        <v>583</v>
      </c>
      <c r="B151" t="s">
        <v>585</v>
      </c>
      <c r="C151" s="95">
        <v>2574</v>
      </c>
      <c r="D151" s="74" t="s">
        <v>1416</v>
      </c>
      <c r="E151" s="62" t="s">
        <v>1592</v>
      </c>
      <c r="F151" s="285">
        <v>299141.18</v>
      </c>
      <c r="G151" s="285">
        <v>0</v>
      </c>
      <c r="H151" s="285">
        <v>88259.31</v>
      </c>
      <c r="I151" s="285"/>
      <c r="J151" s="62">
        <v>865066.14</v>
      </c>
      <c r="K151" s="62">
        <v>39560.449999999997</v>
      </c>
      <c r="L151" s="62"/>
      <c r="Q151" s="286">
        <v>7650</v>
      </c>
      <c r="R151" s="62"/>
      <c r="S151" s="62"/>
      <c r="T151" s="62">
        <v>-266843.52000000002</v>
      </c>
      <c r="U151" s="62">
        <v>1440146.04</v>
      </c>
      <c r="V151" s="52"/>
      <c r="W151" s="52">
        <v>336223.12</v>
      </c>
      <c r="X151" s="52"/>
      <c r="Y151" s="52"/>
      <c r="Z151" s="52">
        <v>422720</v>
      </c>
      <c r="AA151" s="52"/>
      <c r="AB151" s="287">
        <v>498471</v>
      </c>
      <c r="AC151" s="287"/>
      <c r="AD151" s="287"/>
      <c r="AE151" s="287">
        <v>84131.3</v>
      </c>
      <c r="AF151" s="287">
        <v>63614.26</v>
      </c>
      <c r="AG151" s="287"/>
      <c r="AH151" s="287"/>
      <c r="AI151" s="287"/>
      <c r="AJ151" s="101">
        <f t="shared" si="15"/>
        <v>387400.49</v>
      </c>
      <c r="AK151" s="37">
        <f t="shared" si="16"/>
        <v>7650</v>
      </c>
      <c r="AL151" s="26">
        <f t="shared" si="17"/>
        <v>379750.49</v>
      </c>
      <c r="AM151" s="17">
        <f t="shared" si="18"/>
        <v>758943.12</v>
      </c>
      <c r="AN151" s="19">
        <f t="shared" si="19"/>
        <v>646216.56000000006</v>
      </c>
      <c r="AO151" s="32">
        <f t="shared" si="20"/>
        <v>112726.55999999994</v>
      </c>
    </row>
    <row r="152" spans="1:41" x14ac:dyDescent="0.2">
      <c r="A152" t="s">
        <v>583</v>
      </c>
      <c r="B152" t="s">
        <v>585</v>
      </c>
      <c r="C152" s="95">
        <v>918</v>
      </c>
      <c r="D152" s="74" t="s">
        <v>1417</v>
      </c>
      <c r="E152" s="62" t="s">
        <v>1593</v>
      </c>
      <c r="F152" s="285">
        <v>229380.61</v>
      </c>
      <c r="G152" s="285">
        <v>0</v>
      </c>
      <c r="H152" s="285">
        <v>66723.92</v>
      </c>
      <c r="I152" s="285"/>
      <c r="J152" s="62">
        <v>74868.52</v>
      </c>
      <c r="K152" s="62">
        <v>-181311.8</v>
      </c>
      <c r="L152" s="62"/>
      <c r="P152" s="286">
        <v>16850</v>
      </c>
      <c r="Q152" s="286"/>
      <c r="R152" s="62"/>
      <c r="S152" s="62"/>
      <c r="T152" s="62">
        <v>-904389.01</v>
      </c>
      <c r="U152" s="62">
        <v>1115345.6000000001</v>
      </c>
      <c r="V152" s="52"/>
      <c r="W152" s="52">
        <v>169292.64</v>
      </c>
      <c r="X152" s="52"/>
      <c r="Y152" s="52"/>
      <c r="Z152" s="52">
        <v>373760</v>
      </c>
      <c r="AA152" s="52"/>
      <c r="AB152" s="287">
        <v>405440</v>
      </c>
      <c r="AC152" s="287"/>
      <c r="AD152" s="287"/>
      <c r="AE152" s="287">
        <v>70224.039999999994</v>
      </c>
      <c r="AF152" s="287">
        <v>81211.94</v>
      </c>
      <c r="AG152" s="287"/>
      <c r="AH152" s="287"/>
      <c r="AI152" s="287"/>
      <c r="AJ152" s="101">
        <f t="shared" si="15"/>
        <v>296104.52999999997</v>
      </c>
      <c r="AK152" s="37">
        <f t="shared" si="16"/>
        <v>16850</v>
      </c>
      <c r="AL152" s="26">
        <f t="shared" si="17"/>
        <v>279254.52999999997</v>
      </c>
      <c r="AM152" s="17">
        <f t="shared" si="18"/>
        <v>543052.64</v>
      </c>
      <c r="AN152" s="19">
        <f t="shared" si="19"/>
        <v>556875.98</v>
      </c>
      <c r="AO152" s="32">
        <f t="shared" si="20"/>
        <v>-13823.339999999967</v>
      </c>
    </row>
    <row r="153" spans="1:41" x14ac:dyDescent="0.2">
      <c r="A153" t="s">
        <v>583</v>
      </c>
      <c r="B153" t="s">
        <v>585</v>
      </c>
      <c r="C153" s="95">
        <v>4046</v>
      </c>
      <c r="D153" s="74" t="s">
        <v>1418</v>
      </c>
      <c r="E153" s="62" t="s">
        <v>1596</v>
      </c>
      <c r="F153" s="285">
        <v>319155.15999999997</v>
      </c>
      <c r="G153" s="285">
        <v>0</v>
      </c>
      <c r="H153" s="285">
        <v>103732.24</v>
      </c>
      <c r="I153" s="285"/>
      <c r="J153" s="62">
        <v>540904.82999999996</v>
      </c>
      <c r="K153" s="62">
        <v>65743.02</v>
      </c>
      <c r="L153" s="62"/>
      <c r="P153" s="286">
        <v>116000</v>
      </c>
      <c r="Q153" s="286"/>
      <c r="R153" s="62"/>
      <c r="S153" s="62"/>
      <c r="T153" s="62">
        <v>-265669.53000000003</v>
      </c>
      <c r="U153" s="62">
        <v>1161019.07</v>
      </c>
      <c r="V153" s="52"/>
      <c r="W153" s="52">
        <v>236721.91</v>
      </c>
      <c r="X153" s="52">
        <v>15400</v>
      </c>
      <c r="Y153" s="52">
        <v>3.41</v>
      </c>
      <c r="Z153" s="52">
        <v>412240</v>
      </c>
      <c r="AA153" s="52">
        <v>115040</v>
      </c>
      <c r="AB153" s="287">
        <v>554120</v>
      </c>
      <c r="AC153" s="287"/>
      <c r="AD153" s="287"/>
      <c r="AE153" s="287">
        <v>161341.34</v>
      </c>
      <c r="AF153" s="287">
        <v>36003.269999999997</v>
      </c>
      <c r="AG153" s="287"/>
      <c r="AH153" s="287"/>
      <c r="AI153" s="287"/>
      <c r="AJ153" s="101">
        <f t="shared" si="15"/>
        <v>422887.39999999997</v>
      </c>
      <c r="AK153" s="37">
        <f t="shared" si="16"/>
        <v>116000</v>
      </c>
      <c r="AL153" s="26">
        <f t="shared" si="17"/>
        <v>306887.39999999997</v>
      </c>
      <c r="AM153" s="17">
        <f t="shared" si="18"/>
        <v>779405.32000000007</v>
      </c>
      <c r="AN153" s="19">
        <f t="shared" si="19"/>
        <v>751464.61</v>
      </c>
      <c r="AO153" s="32">
        <f t="shared" si="20"/>
        <v>27940.710000000079</v>
      </c>
    </row>
    <row r="154" spans="1:41" x14ac:dyDescent="0.2">
      <c r="A154" t="s">
        <v>583</v>
      </c>
      <c r="B154" t="s">
        <v>585</v>
      </c>
      <c r="C154" s="95">
        <v>1868</v>
      </c>
      <c r="D154" s="74" t="s">
        <v>1419</v>
      </c>
      <c r="E154" s="62" t="s">
        <v>1645</v>
      </c>
      <c r="F154" s="285">
        <v>169282.91</v>
      </c>
      <c r="G154" s="285">
        <v>0</v>
      </c>
      <c r="H154" s="285">
        <v>39832.800000000003</v>
      </c>
      <c r="I154" s="285"/>
      <c r="J154" s="62">
        <v>1176981.6499999999</v>
      </c>
      <c r="K154" s="62">
        <v>340074.1</v>
      </c>
      <c r="L154" s="62"/>
      <c r="P154" s="286">
        <v>51125</v>
      </c>
      <c r="Q154" s="286"/>
      <c r="R154" s="62"/>
      <c r="S154" s="62"/>
      <c r="T154" s="62">
        <v>-318729.84999999998</v>
      </c>
      <c r="U154" s="62">
        <v>1993235.29</v>
      </c>
      <c r="V154" s="52"/>
      <c r="W154" s="52">
        <v>246921.43</v>
      </c>
      <c r="X154" s="52"/>
      <c r="Y154" s="52"/>
      <c r="Z154" s="52">
        <v>362240</v>
      </c>
      <c r="AA154" s="52"/>
      <c r="AB154" s="287">
        <v>395760</v>
      </c>
      <c r="AC154" s="287"/>
      <c r="AD154" s="287"/>
      <c r="AE154" s="287">
        <v>121208.94</v>
      </c>
      <c r="AF154" s="287">
        <v>82691.47</v>
      </c>
      <c r="AG154" s="287"/>
      <c r="AH154" s="287"/>
      <c r="AI154" s="287"/>
      <c r="AJ154" s="101">
        <f t="shared" si="15"/>
        <v>209115.71000000002</v>
      </c>
      <c r="AK154" s="37">
        <f t="shared" si="16"/>
        <v>51125</v>
      </c>
      <c r="AL154" s="26">
        <f t="shared" si="17"/>
        <v>157990.71000000002</v>
      </c>
      <c r="AM154" s="17">
        <f t="shared" si="18"/>
        <v>609161.42999999993</v>
      </c>
      <c r="AN154" s="19">
        <f t="shared" si="19"/>
        <v>599660.41</v>
      </c>
      <c r="AO154" s="32">
        <f t="shared" si="20"/>
        <v>9501.0199999999022</v>
      </c>
    </row>
    <row r="157" spans="1:41" x14ac:dyDescent="0.2">
      <c r="D157" s="56"/>
    </row>
    <row r="158" spans="1:41" x14ac:dyDescent="0.2">
      <c r="D158" s="56"/>
    </row>
    <row r="159" spans="1:41" x14ac:dyDescent="0.2">
      <c r="D159" s="56"/>
    </row>
    <row r="160" spans="1:41" x14ac:dyDescent="0.2">
      <c r="D160" s="56"/>
    </row>
    <row r="161" spans="4:35" x14ac:dyDescent="0.2">
      <c r="D161" s="56"/>
    </row>
    <row r="162" spans="4:35" x14ac:dyDescent="0.2">
      <c r="D162" s="56"/>
    </row>
    <row r="163" spans="4:35" x14ac:dyDescent="0.2">
      <c r="D163" s="56"/>
      <c r="E163" s="62"/>
      <c r="F163" s="285"/>
      <c r="G163" s="285"/>
      <c r="H163" s="285"/>
      <c r="I163" s="285"/>
      <c r="J163" s="62"/>
      <c r="K163" s="62"/>
      <c r="L163" s="62"/>
      <c r="Q163" s="286"/>
      <c r="R163" s="62"/>
      <c r="S163" s="62"/>
      <c r="T163" s="62"/>
      <c r="U163" s="62"/>
      <c r="V163" s="52"/>
      <c r="W163" s="52"/>
      <c r="X163" s="52"/>
      <c r="Y163" s="52"/>
      <c r="Z163" s="52"/>
      <c r="AA163" s="52"/>
      <c r="AB163" s="287"/>
      <c r="AC163" s="287"/>
      <c r="AD163" s="287"/>
      <c r="AE163" s="287"/>
      <c r="AF163" s="287"/>
      <c r="AG163" s="287"/>
      <c r="AH163" s="287"/>
      <c r="AI163" s="287"/>
    </row>
    <row r="164" spans="4:35" x14ac:dyDescent="0.2">
      <c r="D164" s="56"/>
    </row>
    <row r="165" spans="4:35" x14ac:dyDescent="0.2">
      <c r="D165" s="56"/>
    </row>
    <row r="166" spans="4:35" x14ac:dyDescent="0.2">
      <c r="E166" s="57"/>
      <c r="F166" s="272"/>
      <c r="G166" s="272"/>
      <c r="H166" s="272"/>
      <c r="I166" s="272"/>
      <c r="J166" s="57"/>
      <c r="K166" s="57"/>
      <c r="L166" s="57"/>
      <c r="Q166" s="290"/>
      <c r="R166" s="57"/>
      <c r="S166" s="57"/>
      <c r="T166" s="57"/>
      <c r="U166" s="57"/>
      <c r="V166" s="273"/>
      <c r="W166" s="273"/>
      <c r="X166" s="273"/>
      <c r="Y166" s="273"/>
      <c r="Z166" s="273"/>
      <c r="AA166" s="273"/>
      <c r="AB166" s="274"/>
      <c r="AC166" s="274"/>
      <c r="AD166" s="274"/>
      <c r="AE166" s="274"/>
      <c r="AF166" s="274"/>
      <c r="AG166" s="274"/>
      <c r="AH166" s="274"/>
      <c r="AI166" s="274"/>
    </row>
  </sheetData>
  <autoFilter ref="A1:AO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zoomScaleNormal="100" workbookViewId="0">
      <selection activeCell="I28" sqref="I28"/>
    </sheetView>
  </sheetViews>
  <sheetFormatPr defaultRowHeight="13.5" x14ac:dyDescent="0.25"/>
  <cols>
    <col min="1" max="1" width="6.375" style="110" customWidth="1"/>
    <col min="2" max="2" width="14.125" style="110" customWidth="1"/>
    <col min="3" max="3" width="10.375" style="110" customWidth="1"/>
    <col min="4" max="4" width="9.625" style="110" customWidth="1"/>
    <col min="5" max="5" width="11.75" style="110" customWidth="1"/>
    <col min="6" max="6" width="13.625" style="110" customWidth="1"/>
    <col min="7" max="7" width="9.875" style="110" customWidth="1"/>
    <col min="8" max="8" width="45.5" style="110" customWidth="1"/>
    <col min="9" max="241" width="9" style="110"/>
    <col min="242" max="242" width="7.125" style="110" customWidth="1"/>
    <col min="243" max="243" width="12.75" style="110" customWidth="1"/>
    <col min="244" max="244" width="12.875" style="110" customWidth="1"/>
    <col min="245" max="248" width="10.375" style="110" customWidth="1"/>
    <col min="249" max="249" width="65.25" style="110" customWidth="1"/>
    <col min="250" max="497" width="9" style="110"/>
    <col min="498" max="498" width="7.125" style="110" customWidth="1"/>
    <col min="499" max="499" width="12.75" style="110" customWidth="1"/>
    <col min="500" max="500" width="12.875" style="110" customWidth="1"/>
    <col min="501" max="504" width="10.375" style="110" customWidth="1"/>
    <col min="505" max="505" width="65.25" style="110" customWidth="1"/>
    <col min="506" max="753" width="9" style="110"/>
    <col min="754" max="754" width="7.125" style="110" customWidth="1"/>
    <col min="755" max="755" width="12.75" style="110" customWidth="1"/>
    <col min="756" max="756" width="12.875" style="110" customWidth="1"/>
    <col min="757" max="760" width="10.375" style="110" customWidth="1"/>
    <col min="761" max="761" width="65.25" style="110" customWidth="1"/>
    <col min="762" max="1009" width="9" style="110"/>
    <col min="1010" max="1010" width="7.125" style="110" customWidth="1"/>
    <col min="1011" max="1011" width="12.75" style="110" customWidth="1"/>
    <col min="1012" max="1012" width="12.875" style="110" customWidth="1"/>
    <col min="1013" max="1016" width="10.375" style="110" customWidth="1"/>
    <col min="1017" max="1017" width="65.25" style="110" customWidth="1"/>
    <col min="1018" max="1265" width="9" style="110"/>
    <col min="1266" max="1266" width="7.125" style="110" customWidth="1"/>
    <col min="1267" max="1267" width="12.75" style="110" customWidth="1"/>
    <col min="1268" max="1268" width="12.875" style="110" customWidth="1"/>
    <col min="1269" max="1272" width="10.375" style="110" customWidth="1"/>
    <col min="1273" max="1273" width="65.25" style="110" customWidth="1"/>
    <col min="1274" max="1521" width="9" style="110"/>
    <col min="1522" max="1522" width="7.125" style="110" customWidth="1"/>
    <col min="1523" max="1523" width="12.75" style="110" customWidth="1"/>
    <col min="1524" max="1524" width="12.875" style="110" customWidth="1"/>
    <col min="1525" max="1528" width="10.375" style="110" customWidth="1"/>
    <col min="1529" max="1529" width="65.25" style="110" customWidth="1"/>
    <col min="1530" max="1777" width="9" style="110"/>
    <col min="1778" max="1778" width="7.125" style="110" customWidth="1"/>
    <col min="1779" max="1779" width="12.75" style="110" customWidth="1"/>
    <col min="1780" max="1780" width="12.875" style="110" customWidth="1"/>
    <col min="1781" max="1784" width="10.375" style="110" customWidth="1"/>
    <col min="1785" max="1785" width="65.25" style="110" customWidth="1"/>
    <col min="1786" max="2033" width="9" style="110"/>
    <col min="2034" max="2034" width="7.125" style="110" customWidth="1"/>
    <col min="2035" max="2035" width="12.75" style="110" customWidth="1"/>
    <col min="2036" max="2036" width="12.875" style="110" customWidth="1"/>
    <col min="2037" max="2040" width="10.375" style="110" customWidth="1"/>
    <col min="2041" max="2041" width="65.25" style="110" customWidth="1"/>
    <col min="2042" max="2289" width="9" style="110"/>
    <col min="2290" max="2290" width="7.125" style="110" customWidth="1"/>
    <col min="2291" max="2291" width="12.75" style="110" customWidth="1"/>
    <col min="2292" max="2292" width="12.875" style="110" customWidth="1"/>
    <col min="2293" max="2296" width="10.375" style="110" customWidth="1"/>
    <col min="2297" max="2297" width="65.25" style="110" customWidth="1"/>
    <col min="2298" max="2545" width="9" style="110"/>
    <col min="2546" max="2546" width="7.125" style="110" customWidth="1"/>
    <col min="2547" max="2547" width="12.75" style="110" customWidth="1"/>
    <col min="2548" max="2548" width="12.875" style="110" customWidth="1"/>
    <col min="2549" max="2552" width="10.375" style="110" customWidth="1"/>
    <col min="2553" max="2553" width="65.25" style="110" customWidth="1"/>
    <col min="2554" max="2801" width="9" style="110"/>
    <col min="2802" max="2802" width="7.125" style="110" customWidth="1"/>
    <col min="2803" max="2803" width="12.75" style="110" customWidth="1"/>
    <col min="2804" max="2804" width="12.875" style="110" customWidth="1"/>
    <col min="2805" max="2808" width="10.375" style="110" customWidth="1"/>
    <col min="2809" max="2809" width="65.25" style="110" customWidth="1"/>
    <col min="2810" max="3057" width="9" style="110"/>
    <col min="3058" max="3058" width="7.125" style="110" customWidth="1"/>
    <col min="3059" max="3059" width="12.75" style="110" customWidth="1"/>
    <col min="3060" max="3060" width="12.875" style="110" customWidth="1"/>
    <col min="3061" max="3064" width="10.375" style="110" customWidth="1"/>
    <col min="3065" max="3065" width="65.25" style="110" customWidth="1"/>
    <col min="3066" max="3313" width="9" style="110"/>
    <col min="3314" max="3314" width="7.125" style="110" customWidth="1"/>
    <col min="3315" max="3315" width="12.75" style="110" customWidth="1"/>
    <col min="3316" max="3316" width="12.875" style="110" customWidth="1"/>
    <col min="3317" max="3320" width="10.375" style="110" customWidth="1"/>
    <col min="3321" max="3321" width="65.25" style="110" customWidth="1"/>
    <col min="3322" max="3569" width="9" style="110"/>
    <col min="3570" max="3570" width="7.125" style="110" customWidth="1"/>
    <col min="3571" max="3571" width="12.75" style="110" customWidth="1"/>
    <col min="3572" max="3572" width="12.875" style="110" customWidth="1"/>
    <col min="3573" max="3576" width="10.375" style="110" customWidth="1"/>
    <col min="3577" max="3577" width="65.25" style="110" customWidth="1"/>
    <col min="3578" max="3825" width="9" style="110"/>
    <col min="3826" max="3826" width="7.125" style="110" customWidth="1"/>
    <col min="3827" max="3827" width="12.75" style="110" customWidth="1"/>
    <col min="3828" max="3828" width="12.875" style="110" customWidth="1"/>
    <col min="3829" max="3832" width="10.375" style="110" customWidth="1"/>
    <col min="3833" max="3833" width="65.25" style="110" customWidth="1"/>
    <col min="3834" max="4081" width="9" style="110"/>
    <col min="4082" max="4082" width="7.125" style="110" customWidth="1"/>
    <col min="4083" max="4083" width="12.75" style="110" customWidth="1"/>
    <col min="4084" max="4084" width="12.875" style="110" customWidth="1"/>
    <col min="4085" max="4088" width="10.375" style="110" customWidth="1"/>
    <col min="4089" max="4089" width="65.25" style="110" customWidth="1"/>
    <col min="4090" max="4337" width="9" style="110"/>
    <col min="4338" max="4338" width="7.125" style="110" customWidth="1"/>
    <col min="4339" max="4339" width="12.75" style="110" customWidth="1"/>
    <col min="4340" max="4340" width="12.875" style="110" customWidth="1"/>
    <col min="4341" max="4344" width="10.375" style="110" customWidth="1"/>
    <col min="4345" max="4345" width="65.25" style="110" customWidth="1"/>
    <col min="4346" max="4593" width="9" style="110"/>
    <col min="4594" max="4594" width="7.125" style="110" customWidth="1"/>
    <col min="4595" max="4595" width="12.75" style="110" customWidth="1"/>
    <col min="4596" max="4596" width="12.875" style="110" customWidth="1"/>
    <col min="4597" max="4600" width="10.375" style="110" customWidth="1"/>
    <col min="4601" max="4601" width="65.25" style="110" customWidth="1"/>
    <col min="4602" max="4849" width="9" style="110"/>
    <col min="4850" max="4850" width="7.125" style="110" customWidth="1"/>
    <col min="4851" max="4851" width="12.75" style="110" customWidth="1"/>
    <col min="4852" max="4852" width="12.875" style="110" customWidth="1"/>
    <col min="4853" max="4856" width="10.375" style="110" customWidth="1"/>
    <col min="4857" max="4857" width="65.25" style="110" customWidth="1"/>
    <col min="4858" max="5105" width="9" style="110"/>
    <col min="5106" max="5106" width="7.125" style="110" customWidth="1"/>
    <col min="5107" max="5107" width="12.75" style="110" customWidth="1"/>
    <col min="5108" max="5108" width="12.875" style="110" customWidth="1"/>
    <col min="5109" max="5112" width="10.375" style="110" customWidth="1"/>
    <col min="5113" max="5113" width="65.25" style="110" customWidth="1"/>
    <col min="5114" max="5361" width="9" style="110"/>
    <col min="5362" max="5362" width="7.125" style="110" customWidth="1"/>
    <col min="5363" max="5363" width="12.75" style="110" customWidth="1"/>
    <col min="5364" max="5364" width="12.875" style="110" customWidth="1"/>
    <col min="5365" max="5368" width="10.375" style="110" customWidth="1"/>
    <col min="5369" max="5369" width="65.25" style="110" customWidth="1"/>
    <col min="5370" max="5617" width="9" style="110"/>
    <col min="5618" max="5618" width="7.125" style="110" customWidth="1"/>
    <col min="5619" max="5619" width="12.75" style="110" customWidth="1"/>
    <col min="5620" max="5620" width="12.875" style="110" customWidth="1"/>
    <col min="5621" max="5624" width="10.375" style="110" customWidth="1"/>
    <col min="5625" max="5625" width="65.25" style="110" customWidth="1"/>
    <col min="5626" max="5873" width="9" style="110"/>
    <col min="5874" max="5874" width="7.125" style="110" customWidth="1"/>
    <col min="5875" max="5875" width="12.75" style="110" customWidth="1"/>
    <col min="5876" max="5876" width="12.875" style="110" customWidth="1"/>
    <col min="5877" max="5880" width="10.375" style="110" customWidth="1"/>
    <col min="5881" max="5881" width="65.25" style="110" customWidth="1"/>
    <col min="5882" max="6129" width="9" style="110"/>
    <col min="6130" max="6130" width="7.125" style="110" customWidth="1"/>
    <col min="6131" max="6131" width="12.75" style="110" customWidth="1"/>
    <col min="6132" max="6132" width="12.875" style="110" customWidth="1"/>
    <col min="6133" max="6136" width="10.375" style="110" customWidth="1"/>
    <col min="6137" max="6137" width="65.25" style="110" customWidth="1"/>
    <col min="6138" max="6385" width="9" style="110"/>
    <col min="6386" max="6386" width="7.125" style="110" customWidth="1"/>
    <col min="6387" max="6387" width="12.75" style="110" customWidth="1"/>
    <col min="6388" max="6388" width="12.875" style="110" customWidth="1"/>
    <col min="6389" max="6392" width="10.375" style="110" customWidth="1"/>
    <col min="6393" max="6393" width="65.25" style="110" customWidth="1"/>
    <col min="6394" max="6641" width="9" style="110"/>
    <col min="6642" max="6642" width="7.125" style="110" customWidth="1"/>
    <col min="6643" max="6643" width="12.75" style="110" customWidth="1"/>
    <col min="6644" max="6644" width="12.875" style="110" customWidth="1"/>
    <col min="6645" max="6648" width="10.375" style="110" customWidth="1"/>
    <col min="6649" max="6649" width="65.25" style="110" customWidth="1"/>
    <col min="6650" max="6897" width="9" style="110"/>
    <col min="6898" max="6898" width="7.125" style="110" customWidth="1"/>
    <col min="6899" max="6899" width="12.75" style="110" customWidth="1"/>
    <col min="6900" max="6900" width="12.875" style="110" customWidth="1"/>
    <col min="6901" max="6904" width="10.375" style="110" customWidth="1"/>
    <col min="6905" max="6905" width="65.25" style="110" customWidth="1"/>
    <col min="6906" max="7153" width="9" style="110"/>
    <col min="7154" max="7154" width="7.125" style="110" customWidth="1"/>
    <col min="7155" max="7155" width="12.75" style="110" customWidth="1"/>
    <col min="7156" max="7156" width="12.875" style="110" customWidth="1"/>
    <col min="7157" max="7160" width="10.375" style="110" customWidth="1"/>
    <col min="7161" max="7161" width="65.25" style="110" customWidth="1"/>
    <col min="7162" max="7409" width="9" style="110"/>
    <col min="7410" max="7410" width="7.125" style="110" customWidth="1"/>
    <col min="7411" max="7411" width="12.75" style="110" customWidth="1"/>
    <col min="7412" max="7412" width="12.875" style="110" customWidth="1"/>
    <col min="7413" max="7416" width="10.375" style="110" customWidth="1"/>
    <col min="7417" max="7417" width="65.25" style="110" customWidth="1"/>
    <col min="7418" max="7665" width="9" style="110"/>
    <col min="7666" max="7666" width="7.125" style="110" customWidth="1"/>
    <col min="7667" max="7667" width="12.75" style="110" customWidth="1"/>
    <col min="7668" max="7668" width="12.875" style="110" customWidth="1"/>
    <col min="7669" max="7672" width="10.375" style="110" customWidth="1"/>
    <col min="7673" max="7673" width="65.25" style="110" customWidth="1"/>
    <col min="7674" max="7921" width="9" style="110"/>
    <col min="7922" max="7922" width="7.125" style="110" customWidth="1"/>
    <col min="7923" max="7923" width="12.75" style="110" customWidth="1"/>
    <col min="7924" max="7924" width="12.875" style="110" customWidth="1"/>
    <col min="7925" max="7928" width="10.375" style="110" customWidth="1"/>
    <col min="7929" max="7929" width="65.25" style="110" customWidth="1"/>
    <col min="7930" max="8177" width="9" style="110"/>
    <col min="8178" max="8178" width="7.125" style="110" customWidth="1"/>
    <col min="8179" max="8179" width="12.75" style="110" customWidth="1"/>
    <col min="8180" max="8180" width="12.875" style="110" customWidth="1"/>
    <col min="8181" max="8184" width="10.375" style="110" customWidth="1"/>
    <col min="8185" max="8185" width="65.25" style="110" customWidth="1"/>
    <col min="8186" max="8433" width="9" style="110"/>
    <col min="8434" max="8434" width="7.125" style="110" customWidth="1"/>
    <col min="8435" max="8435" width="12.75" style="110" customWidth="1"/>
    <col min="8436" max="8436" width="12.875" style="110" customWidth="1"/>
    <col min="8437" max="8440" width="10.375" style="110" customWidth="1"/>
    <col min="8441" max="8441" width="65.25" style="110" customWidth="1"/>
    <col min="8442" max="8689" width="9" style="110"/>
    <col min="8690" max="8690" width="7.125" style="110" customWidth="1"/>
    <col min="8691" max="8691" width="12.75" style="110" customWidth="1"/>
    <col min="8692" max="8692" width="12.875" style="110" customWidth="1"/>
    <col min="8693" max="8696" width="10.375" style="110" customWidth="1"/>
    <col min="8697" max="8697" width="65.25" style="110" customWidth="1"/>
    <col min="8698" max="8945" width="9" style="110"/>
    <col min="8946" max="8946" width="7.125" style="110" customWidth="1"/>
    <col min="8947" max="8947" width="12.75" style="110" customWidth="1"/>
    <col min="8948" max="8948" width="12.875" style="110" customWidth="1"/>
    <col min="8949" max="8952" width="10.375" style="110" customWidth="1"/>
    <col min="8953" max="8953" width="65.25" style="110" customWidth="1"/>
    <col min="8954" max="9201" width="9" style="110"/>
    <col min="9202" max="9202" width="7.125" style="110" customWidth="1"/>
    <col min="9203" max="9203" width="12.75" style="110" customWidth="1"/>
    <col min="9204" max="9204" width="12.875" style="110" customWidth="1"/>
    <col min="9205" max="9208" width="10.375" style="110" customWidth="1"/>
    <col min="9209" max="9209" width="65.25" style="110" customWidth="1"/>
    <col min="9210" max="9457" width="9" style="110"/>
    <col min="9458" max="9458" width="7.125" style="110" customWidth="1"/>
    <col min="9459" max="9459" width="12.75" style="110" customWidth="1"/>
    <col min="9460" max="9460" width="12.875" style="110" customWidth="1"/>
    <col min="9461" max="9464" width="10.375" style="110" customWidth="1"/>
    <col min="9465" max="9465" width="65.25" style="110" customWidth="1"/>
    <col min="9466" max="9713" width="9" style="110"/>
    <col min="9714" max="9714" width="7.125" style="110" customWidth="1"/>
    <col min="9715" max="9715" width="12.75" style="110" customWidth="1"/>
    <col min="9716" max="9716" width="12.875" style="110" customWidth="1"/>
    <col min="9717" max="9720" width="10.375" style="110" customWidth="1"/>
    <col min="9721" max="9721" width="65.25" style="110" customWidth="1"/>
    <col min="9722" max="9969" width="9" style="110"/>
    <col min="9970" max="9970" width="7.125" style="110" customWidth="1"/>
    <col min="9971" max="9971" width="12.75" style="110" customWidth="1"/>
    <col min="9972" max="9972" width="12.875" style="110" customWidth="1"/>
    <col min="9973" max="9976" width="10.375" style="110" customWidth="1"/>
    <col min="9977" max="9977" width="65.25" style="110" customWidth="1"/>
    <col min="9978" max="10225" width="9" style="110"/>
    <col min="10226" max="10226" width="7.125" style="110" customWidth="1"/>
    <col min="10227" max="10227" width="12.75" style="110" customWidth="1"/>
    <col min="10228" max="10228" width="12.875" style="110" customWidth="1"/>
    <col min="10229" max="10232" width="10.375" style="110" customWidth="1"/>
    <col min="10233" max="10233" width="65.25" style="110" customWidth="1"/>
    <col min="10234" max="10481" width="9" style="110"/>
    <col min="10482" max="10482" width="7.125" style="110" customWidth="1"/>
    <col min="10483" max="10483" width="12.75" style="110" customWidth="1"/>
    <col min="10484" max="10484" width="12.875" style="110" customWidth="1"/>
    <col min="10485" max="10488" width="10.375" style="110" customWidth="1"/>
    <col min="10489" max="10489" width="65.25" style="110" customWidth="1"/>
    <col min="10490" max="10737" width="9" style="110"/>
    <col min="10738" max="10738" width="7.125" style="110" customWidth="1"/>
    <col min="10739" max="10739" width="12.75" style="110" customWidth="1"/>
    <col min="10740" max="10740" width="12.875" style="110" customWidth="1"/>
    <col min="10741" max="10744" width="10.375" style="110" customWidth="1"/>
    <col min="10745" max="10745" width="65.25" style="110" customWidth="1"/>
    <col min="10746" max="10993" width="9" style="110"/>
    <col min="10994" max="10994" width="7.125" style="110" customWidth="1"/>
    <col min="10995" max="10995" width="12.75" style="110" customWidth="1"/>
    <col min="10996" max="10996" width="12.875" style="110" customWidth="1"/>
    <col min="10997" max="11000" width="10.375" style="110" customWidth="1"/>
    <col min="11001" max="11001" width="65.25" style="110" customWidth="1"/>
    <col min="11002" max="11249" width="9" style="110"/>
    <col min="11250" max="11250" width="7.125" style="110" customWidth="1"/>
    <col min="11251" max="11251" width="12.75" style="110" customWidth="1"/>
    <col min="11252" max="11252" width="12.875" style="110" customWidth="1"/>
    <col min="11253" max="11256" width="10.375" style="110" customWidth="1"/>
    <col min="11257" max="11257" width="65.25" style="110" customWidth="1"/>
    <col min="11258" max="11505" width="9" style="110"/>
    <col min="11506" max="11506" width="7.125" style="110" customWidth="1"/>
    <col min="11507" max="11507" width="12.75" style="110" customWidth="1"/>
    <col min="11508" max="11508" width="12.875" style="110" customWidth="1"/>
    <col min="11509" max="11512" width="10.375" style="110" customWidth="1"/>
    <col min="11513" max="11513" width="65.25" style="110" customWidth="1"/>
    <col min="11514" max="11761" width="9" style="110"/>
    <col min="11762" max="11762" width="7.125" style="110" customWidth="1"/>
    <col min="11763" max="11763" width="12.75" style="110" customWidth="1"/>
    <col min="11764" max="11764" width="12.875" style="110" customWidth="1"/>
    <col min="11765" max="11768" width="10.375" style="110" customWidth="1"/>
    <col min="11769" max="11769" width="65.25" style="110" customWidth="1"/>
    <col min="11770" max="12017" width="9" style="110"/>
    <col min="12018" max="12018" width="7.125" style="110" customWidth="1"/>
    <col min="12019" max="12019" width="12.75" style="110" customWidth="1"/>
    <col min="12020" max="12020" width="12.875" style="110" customWidth="1"/>
    <col min="12021" max="12024" width="10.375" style="110" customWidth="1"/>
    <col min="12025" max="12025" width="65.25" style="110" customWidth="1"/>
    <col min="12026" max="12273" width="9" style="110"/>
    <col min="12274" max="12274" width="7.125" style="110" customWidth="1"/>
    <col min="12275" max="12275" width="12.75" style="110" customWidth="1"/>
    <col min="12276" max="12276" width="12.875" style="110" customWidth="1"/>
    <col min="12277" max="12280" width="10.375" style="110" customWidth="1"/>
    <col min="12281" max="12281" width="65.25" style="110" customWidth="1"/>
    <col min="12282" max="12529" width="9" style="110"/>
    <col min="12530" max="12530" width="7.125" style="110" customWidth="1"/>
    <col min="12531" max="12531" width="12.75" style="110" customWidth="1"/>
    <col min="12532" max="12532" width="12.875" style="110" customWidth="1"/>
    <col min="12533" max="12536" width="10.375" style="110" customWidth="1"/>
    <col min="12537" max="12537" width="65.25" style="110" customWidth="1"/>
    <col min="12538" max="12785" width="9" style="110"/>
    <col min="12786" max="12786" width="7.125" style="110" customWidth="1"/>
    <col min="12787" max="12787" width="12.75" style="110" customWidth="1"/>
    <col min="12788" max="12788" width="12.875" style="110" customWidth="1"/>
    <col min="12789" max="12792" width="10.375" style="110" customWidth="1"/>
    <col min="12793" max="12793" width="65.25" style="110" customWidth="1"/>
    <col min="12794" max="13041" width="9" style="110"/>
    <col min="13042" max="13042" width="7.125" style="110" customWidth="1"/>
    <col min="13043" max="13043" width="12.75" style="110" customWidth="1"/>
    <col min="13044" max="13044" width="12.875" style="110" customWidth="1"/>
    <col min="13045" max="13048" width="10.375" style="110" customWidth="1"/>
    <col min="13049" max="13049" width="65.25" style="110" customWidth="1"/>
    <col min="13050" max="13297" width="9" style="110"/>
    <col min="13298" max="13298" width="7.125" style="110" customWidth="1"/>
    <col min="13299" max="13299" width="12.75" style="110" customWidth="1"/>
    <col min="13300" max="13300" width="12.875" style="110" customWidth="1"/>
    <col min="13301" max="13304" width="10.375" style="110" customWidth="1"/>
    <col min="13305" max="13305" width="65.25" style="110" customWidth="1"/>
    <col min="13306" max="13553" width="9" style="110"/>
    <col min="13554" max="13554" width="7.125" style="110" customWidth="1"/>
    <col min="13555" max="13555" width="12.75" style="110" customWidth="1"/>
    <col min="13556" max="13556" width="12.875" style="110" customWidth="1"/>
    <col min="13557" max="13560" width="10.375" style="110" customWidth="1"/>
    <col min="13561" max="13561" width="65.25" style="110" customWidth="1"/>
    <col min="13562" max="13809" width="9" style="110"/>
    <col min="13810" max="13810" width="7.125" style="110" customWidth="1"/>
    <col min="13811" max="13811" width="12.75" style="110" customWidth="1"/>
    <col min="13812" max="13812" width="12.875" style="110" customWidth="1"/>
    <col min="13813" max="13816" width="10.375" style="110" customWidth="1"/>
    <col min="13817" max="13817" width="65.25" style="110" customWidth="1"/>
    <col min="13818" max="14065" width="9" style="110"/>
    <col min="14066" max="14066" width="7.125" style="110" customWidth="1"/>
    <col min="14067" max="14067" width="12.75" style="110" customWidth="1"/>
    <col min="14068" max="14068" width="12.875" style="110" customWidth="1"/>
    <col min="14069" max="14072" width="10.375" style="110" customWidth="1"/>
    <col min="14073" max="14073" width="65.25" style="110" customWidth="1"/>
    <col min="14074" max="14321" width="9" style="110"/>
    <col min="14322" max="14322" width="7.125" style="110" customWidth="1"/>
    <col min="14323" max="14323" width="12.75" style="110" customWidth="1"/>
    <col min="14324" max="14324" width="12.875" style="110" customWidth="1"/>
    <col min="14325" max="14328" width="10.375" style="110" customWidth="1"/>
    <col min="14329" max="14329" width="65.25" style="110" customWidth="1"/>
    <col min="14330" max="14577" width="9" style="110"/>
    <col min="14578" max="14578" width="7.125" style="110" customWidth="1"/>
    <col min="14579" max="14579" width="12.75" style="110" customWidth="1"/>
    <col min="14580" max="14580" width="12.875" style="110" customWidth="1"/>
    <col min="14581" max="14584" width="10.375" style="110" customWidth="1"/>
    <col min="14585" max="14585" width="65.25" style="110" customWidth="1"/>
    <col min="14586" max="14833" width="9" style="110"/>
    <col min="14834" max="14834" width="7.125" style="110" customWidth="1"/>
    <col min="14835" max="14835" width="12.75" style="110" customWidth="1"/>
    <col min="14836" max="14836" width="12.875" style="110" customWidth="1"/>
    <col min="14837" max="14840" width="10.375" style="110" customWidth="1"/>
    <col min="14841" max="14841" width="65.25" style="110" customWidth="1"/>
    <col min="14842" max="15089" width="9" style="110"/>
    <col min="15090" max="15090" width="7.125" style="110" customWidth="1"/>
    <col min="15091" max="15091" width="12.75" style="110" customWidth="1"/>
    <col min="15092" max="15092" width="12.875" style="110" customWidth="1"/>
    <col min="15093" max="15096" width="10.375" style="110" customWidth="1"/>
    <col min="15097" max="15097" width="65.25" style="110" customWidth="1"/>
    <col min="15098" max="15345" width="9" style="110"/>
    <col min="15346" max="15346" width="7.125" style="110" customWidth="1"/>
    <col min="15347" max="15347" width="12.75" style="110" customWidth="1"/>
    <col min="15348" max="15348" width="12.875" style="110" customWidth="1"/>
    <col min="15349" max="15352" width="10.375" style="110" customWidth="1"/>
    <col min="15353" max="15353" width="65.25" style="110" customWidth="1"/>
    <col min="15354" max="15601" width="9" style="110"/>
    <col min="15602" max="15602" width="7.125" style="110" customWidth="1"/>
    <col min="15603" max="15603" width="12.75" style="110" customWidth="1"/>
    <col min="15604" max="15604" width="12.875" style="110" customWidth="1"/>
    <col min="15605" max="15608" width="10.375" style="110" customWidth="1"/>
    <col min="15609" max="15609" width="65.25" style="110" customWidth="1"/>
    <col min="15610" max="15857" width="9" style="110"/>
    <col min="15858" max="15858" width="7.125" style="110" customWidth="1"/>
    <col min="15859" max="15859" width="12.75" style="110" customWidth="1"/>
    <col min="15860" max="15860" width="12.875" style="110" customWidth="1"/>
    <col min="15861" max="15864" width="10.375" style="110" customWidth="1"/>
    <col min="15865" max="15865" width="65.25" style="110" customWidth="1"/>
    <col min="15866" max="16113" width="9" style="110"/>
    <col min="16114" max="16114" width="7.125" style="110" customWidth="1"/>
    <col min="16115" max="16115" width="12.75" style="110" customWidth="1"/>
    <col min="16116" max="16116" width="12.875" style="110" customWidth="1"/>
    <col min="16117" max="16120" width="10.375" style="110" customWidth="1"/>
    <col min="16121" max="16121" width="65.25" style="110" customWidth="1"/>
    <col min="16122" max="16384" width="9" style="110"/>
  </cols>
  <sheetData>
    <row r="1" spans="1:8" ht="21" x14ac:dyDescent="0.35">
      <c r="A1" s="298" t="s">
        <v>1427</v>
      </c>
      <c r="B1" s="298"/>
      <c r="C1" s="298"/>
      <c r="D1" s="298"/>
      <c r="E1" s="298"/>
      <c r="F1" s="298"/>
      <c r="G1" s="298"/>
      <c r="H1" s="298"/>
    </row>
    <row r="2" spans="1:8" ht="21" x14ac:dyDescent="0.35">
      <c r="A2" s="299" t="s">
        <v>1437</v>
      </c>
      <c r="B2" s="299"/>
      <c r="C2" s="299"/>
      <c r="D2" s="299"/>
      <c r="E2" s="299"/>
      <c r="F2" s="299"/>
      <c r="G2" s="299"/>
      <c r="H2" s="299"/>
    </row>
    <row r="3" spans="1:8" s="111" customFormat="1" ht="42" x14ac:dyDescent="0.25">
      <c r="A3" s="300" t="s">
        <v>65</v>
      </c>
      <c r="B3" s="300" t="s">
        <v>1428</v>
      </c>
      <c r="C3" s="246" t="s">
        <v>1429</v>
      </c>
      <c r="D3" s="247" t="s">
        <v>1430</v>
      </c>
      <c r="E3" s="302" t="s">
        <v>66</v>
      </c>
      <c r="F3" s="248" t="s">
        <v>67</v>
      </c>
      <c r="G3" s="304" t="s">
        <v>66</v>
      </c>
      <c r="H3" s="300" t="s">
        <v>1431</v>
      </c>
    </row>
    <row r="4" spans="1:8" s="111" customFormat="1" ht="21" x14ac:dyDescent="0.25">
      <c r="A4" s="301"/>
      <c r="B4" s="301"/>
      <c r="C4" s="246" t="s">
        <v>1432</v>
      </c>
      <c r="D4" s="249" t="s">
        <v>1432</v>
      </c>
      <c r="E4" s="303"/>
      <c r="F4" s="248" t="s">
        <v>1432</v>
      </c>
      <c r="G4" s="305"/>
      <c r="H4" s="301"/>
    </row>
    <row r="5" spans="1:8" s="281" customFormat="1" ht="21" x14ac:dyDescent="0.2">
      <c r="A5" s="275">
        <v>1</v>
      </c>
      <c r="B5" s="276" t="s">
        <v>59</v>
      </c>
      <c r="C5" s="277">
        <v>61</v>
      </c>
      <c r="D5" s="247">
        <f>C5-F5</f>
        <v>61</v>
      </c>
      <c r="E5" s="278">
        <f t="shared" ref="E5:E12" si="0">D5/C5*100</f>
        <v>100</v>
      </c>
      <c r="F5" s="248">
        <v>0</v>
      </c>
      <c r="G5" s="279">
        <f t="shared" ref="G5:G11" si="1">F5/C5*100</f>
        <v>0</v>
      </c>
      <c r="H5" s="280"/>
    </row>
    <row r="6" spans="1:8" s="281" customFormat="1" ht="21" x14ac:dyDescent="0.2">
      <c r="A6" s="275">
        <v>2</v>
      </c>
      <c r="B6" s="276" t="s">
        <v>63</v>
      </c>
      <c r="C6" s="277">
        <v>83</v>
      </c>
      <c r="D6" s="247">
        <f t="shared" ref="D6:D11" si="2">C6-F6</f>
        <v>82</v>
      </c>
      <c r="E6" s="278">
        <f t="shared" si="0"/>
        <v>98.795180722891558</v>
      </c>
      <c r="F6" s="248">
        <v>1</v>
      </c>
      <c r="G6" s="279">
        <f t="shared" si="1"/>
        <v>1.2048192771084338</v>
      </c>
      <c r="H6" s="280" t="s">
        <v>2322</v>
      </c>
    </row>
    <row r="7" spans="1:8" ht="21" x14ac:dyDescent="0.35">
      <c r="A7" s="207">
        <v>3</v>
      </c>
      <c r="B7" s="178" t="s">
        <v>64</v>
      </c>
      <c r="C7" s="250">
        <v>210</v>
      </c>
      <c r="D7" s="247">
        <f t="shared" si="2"/>
        <v>210</v>
      </c>
      <c r="E7" s="251">
        <f t="shared" si="0"/>
        <v>100</v>
      </c>
      <c r="F7" s="252">
        <v>0</v>
      </c>
      <c r="G7" s="253">
        <f t="shared" si="1"/>
        <v>0</v>
      </c>
      <c r="H7" s="254" t="s">
        <v>1436</v>
      </c>
    </row>
    <row r="8" spans="1:8" ht="21" x14ac:dyDescent="0.35">
      <c r="A8" s="207">
        <v>4</v>
      </c>
      <c r="B8" s="178" t="s">
        <v>60</v>
      </c>
      <c r="C8" s="250">
        <v>127</v>
      </c>
      <c r="D8" s="247">
        <f t="shared" si="2"/>
        <v>127</v>
      </c>
      <c r="E8" s="251">
        <f t="shared" si="0"/>
        <v>100</v>
      </c>
      <c r="F8" s="252">
        <v>0</v>
      </c>
      <c r="G8" s="253">
        <f t="shared" si="1"/>
        <v>0</v>
      </c>
      <c r="H8" s="178"/>
    </row>
    <row r="9" spans="1:8" ht="21" x14ac:dyDescent="0.35">
      <c r="A9" s="207">
        <v>5</v>
      </c>
      <c r="B9" s="178" t="s">
        <v>62</v>
      </c>
      <c r="C9" s="250">
        <v>74</v>
      </c>
      <c r="D9" s="247">
        <f t="shared" si="2"/>
        <v>74</v>
      </c>
      <c r="E9" s="251">
        <f t="shared" si="0"/>
        <v>100</v>
      </c>
      <c r="F9" s="252">
        <v>0</v>
      </c>
      <c r="G9" s="253">
        <f t="shared" si="1"/>
        <v>0</v>
      </c>
      <c r="H9" s="178"/>
    </row>
    <row r="10" spans="1:8" ht="21" x14ac:dyDescent="0.35">
      <c r="A10" s="207">
        <v>6</v>
      </c>
      <c r="B10" s="178" t="s">
        <v>61</v>
      </c>
      <c r="C10" s="250">
        <v>168</v>
      </c>
      <c r="D10" s="247">
        <f t="shared" si="2"/>
        <v>168</v>
      </c>
      <c r="E10" s="251">
        <f t="shared" si="0"/>
        <v>100</v>
      </c>
      <c r="F10" s="252">
        <v>0</v>
      </c>
      <c r="G10" s="253">
        <f t="shared" si="1"/>
        <v>0</v>
      </c>
      <c r="H10" s="178"/>
    </row>
    <row r="11" spans="1:8" ht="21" x14ac:dyDescent="0.35">
      <c r="A11" s="207">
        <v>7</v>
      </c>
      <c r="B11" s="178" t="s">
        <v>58</v>
      </c>
      <c r="C11" s="250">
        <v>151</v>
      </c>
      <c r="D11" s="247">
        <f t="shared" si="2"/>
        <v>151</v>
      </c>
      <c r="E11" s="251">
        <f t="shared" si="0"/>
        <v>100</v>
      </c>
      <c r="F11" s="252">
        <v>0</v>
      </c>
      <c r="G11" s="255">
        <f t="shared" si="1"/>
        <v>0</v>
      </c>
      <c r="H11" s="254"/>
    </row>
    <row r="12" spans="1:8" ht="21.75" thickBot="1" x14ac:dyDescent="0.4">
      <c r="A12" s="293" t="s">
        <v>1433</v>
      </c>
      <c r="B12" s="294"/>
      <c r="C12" s="256">
        <f>SUM(C5:C11)</f>
        <v>874</v>
      </c>
      <c r="D12" s="257">
        <f>SUM(D5:D11)</f>
        <v>873</v>
      </c>
      <c r="E12" s="258">
        <f t="shared" si="0"/>
        <v>99.885583524027453</v>
      </c>
      <c r="F12" s="259">
        <f>SUM(F5:F11)</f>
        <v>1</v>
      </c>
      <c r="G12" s="260">
        <f>F12/C12*100</f>
        <v>0.11441647597254005</v>
      </c>
      <c r="H12" s="261"/>
    </row>
    <row r="13" spans="1:8" ht="21.75" thickTop="1" x14ac:dyDescent="0.35">
      <c r="A13" s="130"/>
      <c r="B13" s="262" t="s">
        <v>1428</v>
      </c>
      <c r="C13" s="136" t="s">
        <v>1434</v>
      </c>
      <c r="D13" s="136" t="s">
        <v>1435</v>
      </c>
      <c r="E13" s="130"/>
      <c r="F13" s="130"/>
      <c r="G13" s="130"/>
      <c r="H13" s="130"/>
    </row>
    <row r="14" spans="1:8" x14ac:dyDescent="0.25">
      <c r="B14" s="112" t="s">
        <v>59</v>
      </c>
      <c r="C14" s="115">
        <f t="shared" ref="C14:C21" si="3">E5</f>
        <v>100</v>
      </c>
      <c r="D14" s="116">
        <f t="shared" ref="D14:D21" si="4">G5</f>
        <v>0</v>
      </c>
    </row>
    <row r="15" spans="1:8" x14ac:dyDescent="0.25">
      <c r="B15" s="112" t="s">
        <v>63</v>
      </c>
      <c r="C15" s="115">
        <f t="shared" si="3"/>
        <v>98.795180722891558</v>
      </c>
      <c r="D15" s="116">
        <f t="shared" si="4"/>
        <v>1.2048192771084338</v>
      </c>
    </row>
    <row r="16" spans="1:8" x14ac:dyDescent="0.25">
      <c r="B16" s="112" t="s">
        <v>64</v>
      </c>
      <c r="C16" s="115">
        <f t="shared" si="3"/>
        <v>100</v>
      </c>
      <c r="D16" s="116">
        <f t="shared" si="4"/>
        <v>0</v>
      </c>
    </row>
    <row r="17" spans="2:4" x14ac:dyDescent="0.25">
      <c r="B17" s="112" t="s">
        <v>60</v>
      </c>
      <c r="C17" s="115">
        <f t="shared" si="3"/>
        <v>100</v>
      </c>
      <c r="D17" s="116">
        <f t="shared" si="4"/>
        <v>0</v>
      </c>
    </row>
    <row r="18" spans="2:4" x14ac:dyDescent="0.25">
      <c r="B18" s="112" t="s">
        <v>62</v>
      </c>
      <c r="C18" s="115">
        <f t="shared" si="3"/>
        <v>100</v>
      </c>
      <c r="D18" s="116">
        <f t="shared" si="4"/>
        <v>0</v>
      </c>
    </row>
    <row r="19" spans="2:4" x14ac:dyDescent="0.25">
      <c r="B19" s="112" t="s">
        <v>61</v>
      </c>
      <c r="C19" s="115">
        <f t="shared" si="3"/>
        <v>100</v>
      </c>
      <c r="D19" s="116">
        <f t="shared" si="4"/>
        <v>0</v>
      </c>
    </row>
    <row r="20" spans="2:4" x14ac:dyDescent="0.25">
      <c r="B20" s="112" t="s">
        <v>58</v>
      </c>
      <c r="C20" s="115">
        <f t="shared" si="3"/>
        <v>100</v>
      </c>
      <c r="D20" s="116">
        <f t="shared" si="4"/>
        <v>0</v>
      </c>
    </row>
    <row r="21" spans="2:4" x14ac:dyDescent="0.25">
      <c r="B21" s="113" t="s">
        <v>1433</v>
      </c>
      <c r="C21" s="115">
        <f t="shared" si="3"/>
        <v>99.885583524027453</v>
      </c>
      <c r="D21" s="116">
        <f t="shared" si="4"/>
        <v>0.11441647597254005</v>
      </c>
    </row>
    <row r="22" spans="2:4" x14ac:dyDescent="0.25">
      <c r="C22" s="114"/>
    </row>
    <row r="33" spans="1:4" x14ac:dyDescent="0.25">
      <c r="A33" s="117"/>
    </row>
    <row r="34" spans="1:4" x14ac:dyDescent="0.25">
      <c r="A34" s="117"/>
    </row>
    <row r="35" spans="1:4" x14ac:dyDescent="0.25">
      <c r="B35" s="118"/>
      <c r="C35" s="295"/>
      <c r="D35" s="295"/>
    </row>
    <row r="36" spans="1:4" x14ac:dyDescent="0.25">
      <c r="B36" s="117"/>
      <c r="C36" s="296"/>
      <c r="D36" s="296"/>
    </row>
    <row r="37" spans="1:4" x14ac:dyDescent="0.25">
      <c r="B37" s="117"/>
      <c r="C37" s="297"/>
      <c r="D37" s="297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M1" sqref="A1:N27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06" t="s">
        <v>68</v>
      </c>
      <c r="N1" s="306"/>
    </row>
    <row r="2" spans="1:14" x14ac:dyDescent="0.3">
      <c r="A2" s="307" t="s">
        <v>69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1:14" x14ac:dyDescent="0.3">
      <c r="A3" s="307" t="s">
        <v>1437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</row>
    <row r="4" spans="1:14" x14ac:dyDescent="0.3">
      <c r="A4" s="308" t="s">
        <v>70</v>
      </c>
      <c r="B4" s="308"/>
      <c r="C4" s="309" t="s">
        <v>71</v>
      </c>
      <c r="D4" s="309"/>
      <c r="E4" s="308" t="s">
        <v>72</v>
      </c>
      <c r="F4" s="308"/>
      <c r="G4" s="310" t="s">
        <v>73</v>
      </c>
      <c r="H4" s="310"/>
      <c r="I4" s="310" t="s">
        <v>74</v>
      </c>
      <c r="J4" s="310"/>
      <c r="K4" s="310" t="s">
        <v>75</v>
      </c>
      <c r="L4" s="310"/>
      <c r="M4" s="310" t="s">
        <v>76</v>
      </c>
      <c r="N4" s="310"/>
    </row>
    <row r="5" spans="1:14" x14ac:dyDescent="0.3">
      <c r="A5" s="120" t="s">
        <v>77</v>
      </c>
      <c r="B5" s="5" t="s">
        <v>78</v>
      </c>
      <c r="C5" s="120" t="s">
        <v>77</v>
      </c>
      <c r="D5" s="5" t="s">
        <v>78</v>
      </c>
      <c r="E5" s="120" t="s">
        <v>77</v>
      </c>
      <c r="F5" s="5" t="s">
        <v>78</v>
      </c>
      <c r="G5" s="120" t="s">
        <v>77</v>
      </c>
      <c r="H5" s="5" t="s">
        <v>78</v>
      </c>
      <c r="I5" s="120" t="s">
        <v>77</v>
      </c>
      <c r="J5" s="5" t="s">
        <v>78</v>
      </c>
      <c r="K5" s="120" t="s">
        <v>77</v>
      </c>
      <c r="L5" s="5" t="s">
        <v>78</v>
      </c>
      <c r="M5" s="120" t="s">
        <v>77</v>
      </c>
      <c r="N5" s="5" t="s">
        <v>78</v>
      </c>
    </row>
    <row r="6" spans="1:14" s="2" customFormat="1" x14ac:dyDescent="0.3">
      <c r="A6" s="3" t="s">
        <v>58</v>
      </c>
      <c r="B6" s="78">
        <v>50</v>
      </c>
      <c r="C6" s="13" t="s">
        <v>59</v>
      </c>
      <c r="D6" s="78">
        <v>50</v>
      </c>
      <c r="E6" s="3" t="s">
        <v>60</v>
      </c>
      <c r="F6" s="78">
        <v>50</v>
      </c>
      <c r="G6" s="3" t="s">
        <v>61</v>
      </c>
      <c r="H6" s="78">
        <v>50</v>
      </c>
      <c r="I6" s="13" t="s">
        <v>62</v>
      </c>
      <c r="J6" s="78">
        <v>50</v>
      </c>
      <c r="K6" s="42" t="s">
        <v>63</v>
      </c>
      <c r="L6" s="78">
        <v>50</v>
      </c>
      <c r="M6" s="3" t="s">
        <v>64</v>
      </c>
      <c r="N6" s="78">
        <v>50</v>
      </c>
    </row>
    <row r="7" spans="1:14" s="2" customFormat="1" x14ac:dyDescent="0.3">
      <c r="A7" s="3" t="s">
        <v>79</v>
      </c>
      <c r="B7" s="78">
        <v>50</v>
      </c>
      <c r="C7" s="13" t="s">
        <v>80</v>
      </c>
      <c r="D7" s="78">
        <v>50</v>
      </c>
      <c r="E7" s="3" t="s">
        <v>81</v>
      </c>
      <c r="F7" s="78">
        <v>50</v>
      </c>
      <c r="G7" s="3" t="s">
        <v>82</v>
      </c>
      <c r="H7" s="78">
        <v>50</v>
      </c>
      <c r="I7" s="13" t="s">
        <v>83</v>
      </c>
      <c r="J7" s="78">
        <v>50</v>
      </c>
      <c r="K7" s="42" t="s">
        <v>84</v>
      </c>
      <c r="L7" s="78">
        <v>50</v>
      </c>
      <c r="M7" s="3" t="s">
        <v>85</v>
      </c>
      <c r="N7" s="78">
        <v>50</v>
      </c>
    </row>
    <row r="8" spans="1:14" s="2" customFormat="1" x14ac:dyDescent="0.3">
      <c r="A8" s="3" t="s">
        <v>86</v>
      </c>
      <c r="B8" s="78">
        <v>50</v>
      </c>
      <c r="C8" s="13" t="s">
        <v>87</v>
      </c>
      <c r="D8" s="78">
        <v>50</v>
      </c>
      <c r="E8" s="3" t="s">
        <v>88</v>
      </c>
      <c r="F8" s="78">
        <v>50</v>
      </c>
      <c r="G8" s="3" t="s">
        <v>89</v>
      </c>
      <c r="H8" s="78">
        <v>50</v>
      </c>
      <c r="I8" s="13" t="s">
        <v>90</v>
      </c>
      <c r="J8" s="78">
        <v>50</v>
      </c>
      <c r="K8" s="42" t="s">
        <v>91</v>
      </c>
      <c r="L8" s="78">
        <v>50</v>
      </c>
      <c r="M8" s="3" t="s">
        <v>92</v>
      </c>
      <c r="N8" s="78">
        <v>50</v>
      </c>
    </row>
    <row r="9" spans="1:14" s="2" customFormat="1" x14ac:dyDescent="0.3">
      <c r="A9" s="3" t="s">
        <v>93</v>
      </c>
      <c r="B9" s="78">
        <v>50</v>
      </c>
      <c r="C9" s="13" t="s">
        <v>94</v>
      </c>
      <c r="D9" s="79">
        <v>35</v>
      </c>
      <c r="E9" s="3" t="s">
        <v>95</v>
      </c>
      <c r="F9" s="78">
        <v>50</v>
      </c>
      <c r="G9" s="3" t="s">
        <v>96</v>
      </c>
      <c r="H9" s="78">
        <v>50</v>
      </c>
      <c r="I9" s="13" t="s">
        <v>97</v>
      </c>
      <c r="J9" s="78">
        <v>50</v>
      </c>
      <c r="K9" s="42" t="s">
        <v>98</v>
      </c>
      <c r="L9" s="6">
        <v>47.06</v>
      </c>
      <c r="M9" s="3" t="s">
        <v>99</v>
      </c>
      <c r="N9" s="78">
        <v>50</v>
      </c>
    </row>
    <row r="10" spans="1:14" s="2" customFormat="1" x14ac:dyDescent="0.3">
      <c r="A10" s="3" t="s">
        <v>100</v>
      </c>
      <c r="B10" s="78">
        <v>50</v>
      </c>
      <c r="C10" s="13" t="s">
        <v>101</v>
      </c>
      <c r="D10" s="78">
        <v>50</v>
      </c>
      <c r="E10" s="3" t="s">
        <v>102</v>
      </c>
      <c r="F10" s="78">
        <v>50</v>
      </c>
      <c r="G10" s="3" t="s">
        <v>103</v>
      </c>
      <c r="H10" s="78">
        <v>50</v>
      </c>
      <c r="I10" s="13" t="s">
        <v>104</v>
      </c>
      <c r="J10" s="78">
        <v>50</v>
      </c>
      <c r="K10" s="42" t="s">
        <v>105</v>
      </c>
      <c r="L10" s="78">
        <v>50</v>
      </c>
      <c r="M10" s="7" t="s">
        <v>106</v>
      </c>
      <c r="N10" s="292"/>
    </row>
    <row r="11" spans="1:14" s="2" customFormat="1" x14ac:dyDescent="0.3">
      <c r="A11" s="3" t="s">
        <v>107</v>
      </c>
      <c r="B11" s="78">
        <v>50</v>
      </c>
      <c r="C11" s="13" t="s">
        <v>108</v>
      </c>
      <c r="D11" s="78">
        <v>50</v>
      </c>
      <c r="E11" s="3" t="s">
        <v>109</v>
      </c>
      <c r="F11" s="78">
        <v>50</v>
      </c>
      <c r="G11" s="3" t="s">
        <v>110</v>
      </c>
      <c r="H11" s="78">
        <v>50</v>
      </c>
      <c r="I11" s="13" t="s">
        <v>111</v>
      </c>
      <c r="J11" s="78">
        <v>50</v>
      </c>
      <c r="K11" s="42" t="s">
        <v>112</v>
      </c>
      <c r="L11" s="78">
        <v>50</v>
      </c>
      <c r="M11" s="3" t="s">
        <v>113</v>
      </c>
      <c r="N11" s="78">
        <v>50</v>
      </c>
    </row>
    <row r="12" spans="1:14" s="2" customFormat="1" ht="19.5" thickBot="1" x14ac:dyDescent="0.35">
      <c r="A12" s="3" t="s">
        <v>114</v>
      </c>
      <c r="B12" s="78">
        <v>50</v>
      </c>
      <c r="C12" s="13" t="s">
        <v>115</v>
      </c>
      <c r="D12" s="78">
        <v>50</v>
      </c>
      <c r="E12" s="3" t="s">
        <v>116</v>
      </c>
      <c r="F12" s="78">
        <v>50</v>
      </c>
      <c r="G12" s="3" t="s">
        <v>117</v>
      </c>
      <c r="H12" s="78">
        <v>50</v>
      </c>
      <c r="I12" s="80" t="s">
        <v>118</v>
      </c>
      <c r="J12" s="78">
        <v>50</v>
      </c>
      <c r="K12" s="8" t="s">
        <v>119</v>
      </c>
      <c r="L12" s="9">
        <f>AVERAGE(L6:L11)</f>
        <v>49.51</v>
      </c>
      <c r="M12" s="3" t="s">
        <v>120</v>
      </c>
      <c r="N12" s="78">
        <v>50</v>
      </c>
    </row>
    <row r="13" spans="1:14" s="2" customFormat="1" ht="19.5" thickTop="1" x14ac:dyDescent="0.3">
      <c r="A13" s="3" t="s">
        <v>121</v>
      </c>
      <c r="B13" s="78">
        <v>50</v>
      </c>
      <c r="C13" s="13" t="s">
        <v>122</v>
      </c>
      <c r="D13" s="78">
        <v>50</v>
      </c>
      <c r="E13" s="3" t="s">
        <v>123</v>
      </c>
      <c r="F13" s="78">
        <v>50</v>
      </c>
      <c r="G13" s="3" t="s">
        <v>124</v>
      </c>
      <c r="H13" s="78">
        <v>50</v>
      </c>
      <c r="I13" s="13" t="s">
        <v>125</v>
      </c>
      <c r="J13" s="78">
        <v>50</v>
      </c>
      <c r="K13" s="10"/>
      <c r="L13" s="10"/>
      <c r="M13" s="3" t="s">
        <v>126</v>
      </c>
      <c r="N13" s="78">
        <v>50</v>
      </c>
    </row>
    <row r="14" spans="1:14" s="2" customFormat="1" ht="19.5" thickBot="1" x14ac:dyDescent="0.35">
      <c r="A14" s="3" t="s">
        <v>127</v>
      </c>
      <c r="B14" s="78">
        <v>50</v>
      </c>
      <c r="C14" s="8" t="s">
        <v>119</v>
      </c>
      <c r="D14" s="12">
        <f>AVERAGE(D6:D13)</f>
        <v>48.125</v>
      </c>
      <c r="E14" s="13" t="s">
        <v>128</v>
      </c>
      <c r="F14" s="78">
        <v>50</v>
      </c>
      <c r="G14" s="3" t="s">
        <v>129</v>
      </c>
      <c r="H14" s="78">
        <v>50</v>
      </c>
      <c r="I14" s="13" t="s">
        <v>130</v>
      </c>
      <c r="J14" s="78">
        <v>50</v>
      </c>
      <c r="K14" s="10"/>
      <c r="L14" s="10"/>
      <c r="M14" s="3" t="s">
        <v>131</v>
      </c>
      <c r="N14" s="78">
        <v>50</v>
      </c>
    </row>
    <row r="15" spans="1:14" s="2" customFormat="1" ht="20.25" thickTop="1" thickBot="1" x14ac:dyDescent="0.35">
      <c r="A15" s="3" t="s">
        <v>132</v>
      </c>
      <c r="B15" s="78">
        <v>50</v>
      </c>
      <c r="C15" s="10"/>
      <c r="D15" s="10"/>
      <c r="E15" s="3" t="s">
        <v>133</v>
      </c>
      <c r="F15" s="78">
        <v>50</v>
      </c>
      <c r="G15" s="3" t="s">
        <v>134</v>
      </c>
      <c r="H15" s="78">
        <v>50</v>
      </c>
      <c r="I15" s="8" t="s">
        <v>119</v>
      </c>
      <c r="J15" s="12">
        <f>AVERAGE(J6:J14)</f>
        <v>50</v>
      </c>
      <c r="K15" s="10"/>
      <c r="L15" s="10"/>
      <c r="M15" s="3" t="s">
        <v>135</v>
      </c>
      <c r="N15" s="78">
        <v>50</v>
      </c>
    </row>
    <row r="16" spans="1:14" s="2" customFormat="1" ht="19.5" thickTop="1" x14ac:dyDescent="0.3">
      <c r="A16" s="3" t="s">
        <v>136</v>
      </c>
      <c r="B16" s="78">
        <v>50</v>
      </c>
      <c r="C16" s="10"/>
      <c r="D16" s="10"/>
      <c r="E16" s="3" t="s">
        <v>137</v>
      </c>
      <c r="F16" s="78">
        <v>50</v>
      </c>
      <c r="G16" s="3" t="s">
        <v>138</v>
      </c>
      <c r="H16" s="78">
        <v>50</v>
      </c>
      <c r="I16" s="10"/>
      <c r="J16" s="10"/>
      <c r="K16" s="10"/>
      <c r="L16" s="10"/>
      <c r="M16" s="3" t="s">
        <v>139</v>
      </c>
      <c r="N16" s="78">
        <v>50</v>
      </c>
    </row>
    <row r="17" spans="1:14" s="2" customFormat="1" x14ac:dyDescent="0.3">
      <c r="A17" s="55" t="s">
        <v>140</v>
      </c>
      <c r="B17" s="78">
        <v>50</v>
      </c>
      <c r="C17" s="10"/>
      <c r="D17" s="10"/>
      <c r="E17" s="3" t="s">
        <v>141</v>
      </c>
      <c r="F17" s="78">
        <v>50</v>
      </c>
      <c r="G17" s="3" t="s">
        <v>142</v>
      </c>
      <c r="H17" s="78">
        <v>50</v>
      </c>
      <c r="I17" s="10"/>
      <c r="J17" s="10"/>
      <c r="K17" s="10"/>
      <c r="L17" s="10"/>
      <c r="M17" s="3" t="s">
        <v>143</v>
      </c>
      <c r="N17" s="78">
        <v>50</v>
      </c>
    </row>
    <row r="18" spans="1:14" ht="19.5" thickBot="1" x14ac:dyDescent="0.35">
      <c r="A18" s="11" t="s">
        <v>119</v>
      </c>
      <c r="B18" s="12">
        <f>AVERAGE(B6:B17)</f>
        <v>50</v>
      </c>
      <c r="C18" s="10"/>
      <c r="D18" s="10"/>
      <c r="E18" s="3" t="s">
        <v>144</v>
      </c>
      <c r="F18" s="78">
        <v>50</v>
      </c>
      <c r="G18" s="3" t="s">
        <v>145</v>
      </c>
      <c r="H18" s="78">
        <v>50</v>
      </c>
      <c r="I18" s="10"/>
      <c r="J18" s="10"/>
      <c r="K18" s="10"/>
      <c r="L18" s="10"/>
      <c r="M18" s="3" t="s">
        <v>146</v>
      </c>
      <c r="N18" s="78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78">
        <v>50</v>
      </c>
      <c r="G19" s="3" t="s">
        <v>148</v>
      </c>
      <c r="H19" s="78">
        <v>50</v>
      </c>
      <c r="I19" s="10"/>
      <c r="J19" s="10"/>
      <c r="K19" s="10"/>
      <c r="L19" s="10"/>
      <c r="M19" s="3" t="s">
        <v>149</v>
      </c>
      <c r="N19" s="78">
        <v>50</v>
      </c>
    </row>
    <row r="20" spans="1:14" ht="19.5" thickBot="1" x14ac:dyDescent="0.35">
      <c r="E20" s="11" t="s">
        <v>119</v>
      </c>
      <c r="F20" s="9">
        <f>AVERAGE(F6:F19)</f>
        <v>50</v>
      </c>
      <c r="G20" s="3" t="s">
        <v>150</v>
      </c>
      <c r="H20" s="78">
        <v>50</v>
      </c>
      <c r="M20" s="3" t="s">
        <v>151</v>
      </c>
      <c r="N20" s="78">
        <v>50</v>
      </c>
    </row>
    <row r="21" spans="1:14" ht="19.5" thickTop="1" x14ac:dyDescent="0.3">
      <c r="G21" s="3" t="s">
        <v>152</v>
      </c>
      <c r="H21" s="78">
        <v>50</v>
      </c>
      <c r="M21" s="3" t="s">
        <v>153</v>
      </c>
      <c r="N21" s="78">
        <v>50</v>
      </c>
    </row>
    <row r="22" spans="1:14" x14ac:dyDescent="0.3">
      <c r="G22" s="3" t="s">
        <v>154</v>
      </c>
      <c r="H22" s="78">
        <v>50</v>
      </c>
      <c r="M22" s="3" t="s">
        <v>155</v>
      </c>
      <c r="N22" s="78">
        <v>50</v>
      </c>
    </row>
    <row r="23" spans="1:14" x14ac:dyDescent="0.3">
      <c r="G23" s="3" t="s">
        <v>156</v>
      </c>
      <c r="H23" s="78">
        <v>50</v>
      </c>
      <c r="M23" s="3" t="s">
        <v>157</v>
      </c>
      <c r="N23" s="78">
        <v>50</v>
      </c>
    </row>
    <row r="24" spans="1:14" ht="19.5" thickBot="1" x14ac:dyDescent="0.35">
      <c r="G24" s="11" t="s">
        <v>119</v>
      </c>
      <c r="H24" s="12">
        <f>AVERAGE(H6:H23)</f>
        <v>50</v>
      </c>
      <c r="M24" s="3" t="s">
        <v>158</v>
      </c>
      <c r="N24" s="78">
        <v>50</v>
      </c>
    </row>
    <row r="25" spans="1:14" ht="19.5" thickTop="1" x14ac:dyDescent="0.3">
      <c r="M25" s="3" t="s">
        <v>159</v>
      </c>
      <c r="N25" s="78">
        <v>50</v>
      </c>
    </row>
    <row r="26" spans="1:14" x14ac:dyDescent="0.3">
      <c r="A26" s="14" t="s">
        <v>160</v>
      </c>
      <c r="B26" s="4" t="s">
        <v>595</v>
      </c>
      <c r="M26" s="3" t="s">
        <v>161</v>
      </c>
      <c r="N26" s="78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602</v>
      </c>
      <c r="D35" s="4" t="s">
        <v>77</v>
      </c>
      <c r="E35" s="4" t="s">
        <v>78</v>
      </c>
      <c r="F35" s="4" t="s">
        <v>603</v>
      </c>
      <c r="G35" s="4" t="s">
        <v>604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7">
        <f>G36/F36*100</f>
        <v>0</v>
      </c>
    </row>
    <row r="41" spans="2:8" x14ac:dyDescent="0.3">
      <c r="G41" s="76"/>
      <c r="H41" s="76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="80" zoomScaleNormal="8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M1070" sqref="A1:M1070"/>
    </sheetView>
  </sheetViews>
  <sheetFormatPr defaultRowHeight="21" x14ac:dyDescent="0.35"/>
  <cols>
    <col min="1" max="1" width="5.5" style="130" bestFit="1" customWidth="1"/>
    <col min="2" max="2" width="9.875" style="130" bestFit="1" customWidth="1"/>
    <col min="3" max="3" width="5.75" style="130" customWidth="1"/>
    <col min="4" max="4" width="12" style="130" bestFit="1" customWidth="1"/>
    <col min="5" max="5" width="13.5" style="130" customWidth="1"/>
    <col min="6" max="6" width="5.75" style="130" customWidth="1"/>
    <col min="7" max="7" width="22.125" style="130" customWidth="1"/>
    <col min="8" max="8" width="11.5" style="206" customWidth="1"/>
    <col min="9" max="9" width="4.875" style="244" customWidth="1"/>
    <col min="10" max="10" width="15.125" style="129" customWidth="1"/>
    <col min="11" max="11" width="14.625" style="128" customWidth="1"/>
    <col min="12" max="12" width="16.875" style="129" customWidth="1"/>
    <col min="13" max="13" width="17.75" style="129" customWidth="1"/>
    <col min="14" max="14" width="5.25" style="130" customWidth="1"/>
    <col min="15" max="15" width="5.125" style="130" customWidth="1"/>
    <col min="16" max="16" width="4.875" style="130" customWidth="1"/>
    <col min="17" max="17" width="17.25" style="128" bestFit="1" customWidth="1"/>
    <col min="18" max="18" width="10.75" style="129" bestFit="1" customWidth="1"/>
    <col min="19" max="239" width="9.125" style="130"/>
    <col min="240" max="240" width="6.625" style="130" customWidth="1"/>
    <col min="241" max="241" width="11.375" style="130" customWidth="1"/>
    <col min="242" max="242" width="6.875" style="130" customWidth="1"/>
    <col min="243" max="243" width="16.375" style="130" customWidth="1"/>
    <col min="244" max="244" width="14.125" style="130" customWidth="1"/>
    <col min="245" max="245" width="5.375" style="130" customWidth="1"/>
    <col min="246" max="246" width="44.875" style="130" customWidth="1"/>
    <col min="247" max="247" width="7.25" style="130" customWidth="1"/>
    <col min="248" max="248" width="6.375" style="130" customWidth="1"/>
    <col min="249" max="249" width="11.875" style="130" customWidth="1"/>
    <col min="250" max="250" width="14.625" style="130" customWidth="1"/>
    <col min="251" max="251" width="14.375" style="130" customWidth="1"/>
    <col min="252" max="252" width="12.75" style="130" customWidth="1"/>
    <col min="253" max="253" width="13.875" style="130" customWidth="1"/>
    <col min="254" max="254" width="14.375" style="130" customWidth="1"/>
    <col min="255" max="255" width="12.75" style="130" customWidth="1"/>
    <col min="256" max="256" width="13.875" style="130" customWidth="1"/>
    <col min="257" max="257" width="14.375" style="130" customWidth="1"/>
    <col min="258" max="258" width="12.75" style="130" customWidth="1"/>
    <col min="259" max="261" width="7.375" style="130" customWidth="1"/>
    <col min="262" max="262" width="10.75" style="130" customWidth="1"/>
    <col min="263" max="495" width="9.125" style="130"/>
    <col min="496" max="496" width="6.625" style="130" customWidth="1"/>
    <col min="497" max="497" width="11.375" style="130" customWidth="1"/>
    <col min="498" max="498" width="6.875" style="130" customWidth="1"/>
    <col min="499" max="499" width="16.375" style="130" customWidth="1"/>
    <col min="500" max="500" width="14.125" style="130" customWidth="1"/>
    <col min="501" max="501" width="5.375" style="130" customWidth="1"/>
    <col min="502" max="502" width="44.875" style="130" customWidth="1"/>
    <col min="503" max="503" width="7.25" style="130" customWidth="1"/>
    <col min="504" max="504" width="6.375" style="130" customWidth="1"/>
    <col min="505" max="505" width="11.875" style="130" customWidth="1"/>
    <col min="506" max="506" width="14.625" style="130" customWidth="1"/>
    <col min="507" max="507" width="14.375" style="130" customWidth="1"/>
    <col min="508" max="508" width="12.75" style="130" customWidth="1"/>
    <col min="509" max="509" width="13.875" style="130" customWidth="1"/>
    <col min="510" max="510" width="14.375" style="130" customWidth="1"/>
    <col min="511" max="511" width="12.75" style="130" customWidth="1"/>
    <col min="512" max="512" width="13.875" style="130" customWidth="1"/>
    <col min="513" max="513" width="14.375" style="130" customWidth="1"/>
    <col min="514" max="514" width="12.75" style="130" customWidth="1"/>
    <col min="515" max="517" width="7.375" style="130" customWidth="1"/>
    <col min="518" max="518" width="10.75" style="130" customWidth="1"/>
    <col min="519" max="751" width="9.125" style="130"/>
    <col min="752" max="752" width="6.625" style="130" customWidth="1"/>
    <col min="753" max="753" width="11.375" style="130" customWidth="1"/>
    <col min="754" max="754" width="6.875" style="130" customWidth="1"/>
    <col min="755" max="755" width="16.375" style="130" customWidth="1"/>
    <col min="756" max="756" width="14.125" style="130" customWidth="1"/>
    <col min="757" max="757" width="5.375" style="130" customWidth="1"/>
    <col min="758" max="758" width="44.875" style="130" customWidth="1"/>
    <col min="759" max="759" width="7.25" style="130" customWidth="1"/>
    <col min="760" max="760" width="6.375" style="130" customWidth="1"/>
    <col min="761" max="761" width="11.875" style="130" customWidth="1"/>
    <col min="762" max="762" width="14.625" style="130" customWidth="1"/>
    <col min="763" max="763" width="14.375" style="130" customWidth="1"/>
    <col min="764" max="764" width="12.75" style="130" customWidth="1"/>
    <col min="765" max="765" width="13.875" style="130" customWidth="1"/>
    <col min="766" max="766" width="14.375" style="130" customWidth="1"/>
    <col min="767" max="767" width="12.75" style="130" customWidth="1"/>
    <col min="768" max="768" width="13.875" style="130" customWidth="1"/>
    <col min="769" max="769" width="14.375" style="130" customWidth="1"/>
    <col min="770" max="770" width="12.75" style="130" customWidth="1"/>
    <col min="771" max="773" width="7.375" style="130" customWidth="1"/>
    <col min="774" max="774" width="10.75" style="130" customWidth="1"/>
    <col min="775" max="1007" width="9.125" style="130"/>
    <col min="1008" max="1008" width="6.625" style="130" customWidth="1"/>
    <col min="1009" max="1009" width="11.375" style="130" customWidth="1"/>
    <col min="1010" max="1010" width="6.875" style="130" customWidth="1"/>
    <col min="1011" max="1011" width="16.375" style="130" customWidth="1"/>
    <col min="1012" max="1012" width="14.125" style="130" customWidth="1"/>
    <col min="1013" max="1013" width="5.375" style="130" customWidth="1"/>
    <col min="1014" max="1014" width="44.875" style="130" customWidth="1"/>
    <col min="1015" max="1015" width="7.25" style="130" customWidth="1"/>
    <col min="1016" max="1016" width="6.375" style="130" customWidth="1"/>
    <col min="1017" max="1017" width="11.875" style="130" customWidth="1"/>
    <col min="1018" max="1018" width="14.625" style="130" customWidth="1"/>
    <col min="1019" max="1019" width="14.375" style="130" customWidth="1"/>
    <col min="1020" max="1020" width="12.75" style="130" customWidth="1"/>
    <col min="1021" max="1021" width="13.875" style="130" customWidth="1"/>
    <col min="1022" max="1022" width="14.375" style="130" customWidth="1"/>
    <col min="1023" max="1023" width="12.75" style="130" customWidth="1"/>
    <col min="1024" max="1024" width="13.875" style="130" customWidth="1"/>
    <col min="1025" max="1025" width="14.375" style="130" customWidth="1"/>
    <col min="1026" max="1026" width="12.75" style="130" customWidth="1"/>
    <col min="1027" max="1029" width="7.375" style="130" customWidth="1"/>
    <col min="1030" max="1030" width="10.75" style="130" customWidth="1"/>
    <col min="1031" max="1263" width="9.125" style="130"/>
    <col min="1264" max="1264" width="6.625" style="130" customWidth="1"/>
    <col min="1265" max="1265" width="11.375" style="130" customWidth="1"/>
    <col min="1266" max="1266" width="6.875" style="130" customWidth="1"/>
    <col min="1267" max="1267" width="16.375" style="130" customWidth="1"/>
    <col min="1268" max="1268" width="14.125" style="130" customWidth="1"/>
    <col min="1269" max="1269" width="5.375" style="130" customWidth="1"/>
    <col min="1270" max="1270" width="44.875" style="130" customWidth="1"/>
    <col min="1271" max="1271" width="7.25" style="130" customWidth="1"/>
    <col min="1272" max="1272" width="6.375" style="130" customWidth="1"/>
    <col min="1273" max="1273" width="11.875" style="130" customWidth="1"/>
    <col min="1274" max="1274" width="14.625" style="130" customWidth="1"/>
    <col min="1275" max="1275" width="14.375" style="130" customWidth="1"/>
    <col min="1276" max="1276" width="12.75" style="130" customWidth="1"/>
    <col min="1277" max="1277" width="13.875" style="130" customWidth="1"/>
    <col min="1278" max="1278" width="14.375" style="130" customWidth="1"/>
    <col min="1279" max="1279" width="12.75" style="130" customWidth="1"/>
    <col min="1280" max="1280" width="13.875" style="130" customWidth="1"/>
    <col min="1281" max="1281" width="14.375" style="130" customWidth="1"/>
    <col min="1282" max="1282" width="12.75" style="130" customWidth="1"/>
    <col min="1283" max="1285" width="7.375" style="130" customWidth="1"/>
    <col min="1286" max="1286" width="10.75" style="130" customWidth="1"/>
    <col min="1287" max="1519" width="9.125" style="130"/>
    <col min="1520" max="1520" width="6.625" style="130" customWidth="1"/>
    <col min="1521" max="1521" width="11.375" style="130" customWidth="1"/>
    <col min="1522" max="1522" width="6.875" style="130" customWidth="1"/>
    <col min="1523" max="1523" width="16.375" style="130" customWidth="1"/>
    <col min="1524" max="1524" width="14.125" style="130" customWidth="1"/>
    <col min="1525" max="1525" width="5.375" style="130" customWidth="1"/>
    <col min="1526" max="1526" width="44.875" style="130" customWidth="1"/>
    <col min="1527" max="1527" width="7.25" style="130" customWidth="1"/>
    <col min="1528" max="1528" width="6.375" style="130" customWidth="1"/>
    <col min="1529" max="1529" width="11.875" style="130" customWidth="1"/>
    <col min="1530" max="1530" width="14.625" style="130" customWidth="1"/>
    <col min="1531" max="1531" width="14.375" style="130" customWidth="1"/>
    <col min="1532" max="1532" width="12.75" style="130" customWidth="1"/>
    <col min="1533" max="1533" width="13.875" style="130" customWidth="1"/>
    <col min="1534" max="1534" width="14.375" style="130" customWidth="1"/>
    <col min="1535" max="1535" width="12.75" style="130" customWidth="1"/>
    <col min="1536" max="1536" width="13.875" style="130" customWidth="1"/>
    <col min="1537" max="1537" width="14.375" style="130" customWidth="1"/>
    <col min="1538" max="1538" width="12.75" style="130" customWidth="1"/>
    <col min="1539" max="1541" width="7.375" style="130" customWidth="1"/>
    <col min="1542" max="1542" width="10.75" style="130" customWidth="1"/>
    <col min="1543" max="1775" width="9.125" style="130"/>
    <col min="1776" max="1776" width="6.625" style="130" customWidth="1"/>
    <col min="1777" max="1777" width="11.375" style="130" customWidth="1"/>
    <col min="1778" max="1778" width="6.875" style="130" customWidth="1"/>
    <col min="1779" max="1779" width="16.375" style="130" customWidth="1"/>
    <col min="1780" max="1780" width="14.125" style="130" customWidth="1"/>
    <col min="1781" max="1781" width="5.375" style="130" customWidth="1"/>
    <col min="1782" max="1782" width="44.875" style="130" customWidth="1"/>
    <col min="1783" max="1783" width="7.25" style="130" customWidth="1"/>
    <col min="1784" max="1784" width="6.375" style="130" customWidth="1"/>
    <col min="1785" max="1785" width="11.875" style="130" customWidth="1"/>
    <col min="1786" max="1786" width="14.625" style="130" customWidth="1"/>
    <col min="1787" max="1787" width="14.375" style="130" customWidth="1"/>
    <col min="1788" max="1788" width="12.75" style="130" customWidth="1"/>
    <col min="1789" max="1789" width="13.875" style="130" customWidth="1"/>
    <col min="1790" max="1790" width="14.375" style="130" customWidth="1"/>
    <col min="1791" max="1791" width="12.75" style="130" customWidth="1"/>
    <col min="1792" max="1792" width="13.875" style="130" customWidth="1"/>
    <col min="1793" max="1793" width="14.375" style="130" customWidth="1"/>
    <col min="1794" max="1794" width="12.75" style="130" customWidth="1"/>
    <col min="1795" max="1797" width="7.375" style="130" customWidth="1"/>
    <col min="1798" max="1798" width="10.75" style="130" customWidth="1"/>
    <col min="1799" max="2031" width="9.125" style="130"/>
    <col min="2032" max="2032" width="6.625" style="130" customWidth="1"/>
    <col min="2033" max="2033" width="11.375" style="130" customWidth="1"/>
    <col min="2034" max="2034" width="6.875" style="130" customWidth="1"/>
    <col min="2035" max="2035" width="16.375" style="130" customWidth="1"/>
    <col min="2036" max="2036" width="14.125" style="130" customWidth="1"/>
    <col min="2037" max="2037" width="5.375" style="130" customWidth="1"/>
    <col min="2038" max="2038" width="44.875" style="130" customWidth="1"/>
    <col min="2039" max="2039" width="7.25" style="130" customWidth="1"/>
    <col min="2040" max="2040" width="6.375" style="130" customWidth="1"/>
    <col min="2041" max="2041" width="11.875" style="130" customWidth="1"/>
    <col min="2042" max="2042" width="14.625" style="130" customWidth="1"/>
    <col min="2043" max="2043" width="14.375" style="130" customWidth="1"/>
    <col min="2044" max="2044" width="12.75" style="130" customWidth="1"/>
    <col min="2045" max="2045" width="13.875" style="130" customWidth="1"/>
    <col min="2046" max="2046" width="14.375" style="130" customWidth="1"/>
    <col min="2047" max="2047" width="12.75" style="130" customWidth="1"/>
    <col min="2048" max="2048" width="13.875" style="130" customWidth="1"/>
    <col min="2049" max="2049" width="14.375" style="130" customWidth="1"/>
    <col min="2050" max="2050" width="12.75" style="130" customWidth="1"/>
    <col min="2051" max="2053" width="7.375" style="130" customWidth="1"/>
    <col min="2054" max="2054" width="10.75" style="130" customWidth="1"/>
    <col min="2055" max="2287" width="9.125" style="130"/>
    <col min="2288" max="2288" width="6.625" style="130" customWidth="1"/>
    <col min="2289" max="2289" width="11.375" style="130" customWidth="1"/>
    <col min="2290" max="2290" width="6.875" style="130" customWidth="1"/>
    <col min="2291" max="2291" width="16.375" style="130" customWidth="1"/>
    <col min="2292" max="2292" width="14.125" style="130" customWidth="1"/>
    <col min="2293" max="2293" width="5.375" style="130" customWidth="1"/>
    <col min="2294" max="2294" width="44.875" style="130" customWidth="1"/>
    <col min="2295" max="2295" width="7.25" style="130" customWidth="1"/>
    <col min="2296" max="2296" width="6.375" style="130" customWidth="1"/>
    <col min="2297" max="2297" width="11.875" style="130" customWidth="1"/>
    <col min="2298" max="2298" width="14.625" style="130" customWidth="1"/>
    <col min="2299" max="2299" width="14.375" style="130" customWidth="1"/>
    <col min="2300" max="2300" width="12.75" style="130" customWidth="1"/>
    <col min="2301" max="2301" width="13.875" style="130" customWidth="1"/>
    <col min="2302" max="2302" width="14.375" style="130" customWidth="1"/>
    <col min="2303" max="2303" width="12.75" style="130" customWidth="1"/>
    <col min="2304" max="2304" width="13.875" style="130" customWidth="1"/>
    <col min="2305" max="2305" width="14.375" style="130" customWidth="1"/>
    <col min="2306" max="2306" width="12.75" style="130" customWidth="1"/>
    <col min="2307" max="2309" width="7.375" style="130" customWidth="1"/>
    <col min="2310" max="2310" width="10.75" style="130" customWidth="1"/>
    <col min="2311" max="2543" width="9.125" style="130"/>
    <col min="2544" max="2544" width="6.625" style="130" customWidth="1"/>
    <col min="2545" max="2545" width="11.375" style="130" customWidth="1"/>
    <col min="2546" max="2546" width="6.875" style="130" customWidth="1"/>
    <col min="2547" max="2547" width="16.375" style="130" customWidth="1"/>
    <col min="2548" max="2548" width="14.125" style="130" customWidth="1"/>
    <col min="2549" max="2549" width="5.375" style="130" customWidth="1"/>
    <col min="2550" max="2550" width="44.875" style="130" customWidth="1"/>
    <col min="2551" max="2551" width="7.25" style="130" customWidth="1"/>
    <col min="2552" max="2552" width="6.375" style="130" customWidth="1"/>
    <col min="2553" max="2553" width="11.875" style="130" customWidth="1"/>
    <col min="2554" max="2554" width="14.625" style="130" customWidth="1"/>
    <col min="2555" max="2555" width="14.375" style="130" customWidth="1"/>
    <col min="2556" max="2556" width="12.75" style="130" customWidth="1"/>
    <col min="2557" max="2557" width="13.875" style="130" customWidth="1"/>
    <col min="2558" max="2558" width="14.375" style="130" customWidth="1"/>
    <col min="2559" max="2559" width="12.75" style="130" customWidth="1"/>
    <col min="2560" max="2560" width="13.875" style="130" customWidth="1"/>
    <col min="2561" max="2561" width="14.375" style="130" customWidth="1"/>
    <col min="2562" max="2562" width="12.75" style="130" customWidth="1"/>
    <col min="2563" max="2565" width="7.375" style="130" customWidth="1"/>
    <col min="2566" max="2566" width="10.75" style="130" customWidth="1"/>
    <col min="2567" max="2799" width="9.125" style="130"/>
    <col min="2800" max="2800" width="6.625" style="130" customWidth="1"/>
    <col min="2801" max="2801" width="11.375" style="130" customWidth="1"/>
    <col min="2802" max="2802" width="6.875" style="130" customWidth="1"/>
    <col min="2803" max="2803" width="16.375" style="130" customWidth="1"/>
    <col min="2804" max="2804" width="14.125" style="130" customWidth="1"/>
    <col min="2805" max="2805" width="5.375" style="130" customWidth="1"/>
    <col min="2806" max="2806" width="44.875" style="130" customWidth="1"/>
    <col min="2807" max="2807" width="7.25" style="130" customWidth="1"/>
    <col min="2808" max="2808" width="6.375" style="130" customWidth="1"/>
    <col min="2809" max="2809" width="11.875" style="130" customWidth="1"/>
    <col min="2810" max="2810" width="14.625" style="130" customWidth="1"/>
    <col min="2811" max="2811" width="14.375" style="130" customWidth="1"/>
    <col min="2812" max="2812" width="12.75" style="130" customWidth="1"/>
    <col min="2813" max="2813" width="13.875" style="130" customWidth="1"/>
    <col min="2814" max="2814" width="14.375" style="130" customWidth="1"/>
    <col min="2815" max="2815" width="12.75" style="130" customWidth="1"/>
    <col min="2816" max="2816" width="13.875" style="130" customWidth="1"/>
    <col min="2817" max="2817" width="14.375" style="130" customWidth="1"/>
    <col min="2818" max="2818" width="12.75" style="130" customWidth="1"/>
    <col min="2819" max="2821" width="7.375" style="130" customWidth="1"/>
    <col min="2822" max="2822" width="10.75" style="130" customWidth="1"/>
    <col min="2823" max="3055" width="9.125" style="130"/>
    <col min="3056" max="3056" width="6.625" style="130" customWidth="1"/>
    <col min="3057" max="3057" width="11.375" style="130" customWidth="1"/>
    <col min="3058" max="3058" width="6.875" style="130" customWidth="1"/>
    <col min="3059" max="3059" width="16.375" style="130" customWidth="1"/>
    <col min="3060" max="3060" width="14.125" style="130" customWidth="1"/>
    <col min="3061" max="3061" width="5.375" style="130" customWidth="1"/>
    <col min="3062" max="3062" width="44.875" style="130" customWidth="1"/>
    <col min="3063" max="3063" width="7.25" style="130" customWidth="1"/>
    <col min="3064" max="3064" width="6.375" style="130" customWidth="1"/>
    <col min="3065" max="3065" width="11.875" style="130" customWidth="1"/>
    <col min="3066" max="3066" width="14.625" style="130" customWidth="1"/>
    <col min="3067" max="3067" width="14.375" style="130" customWidth="1"/>
    <col min="3068" max="3068" width="12.75" style="130" customWidth="1"/>
    <col min="3069" max="3069" width="13.875" style="130" customWidth="1"/>
    <col min="3070" max="3070" width="14.375" style="130" customWidth="1"/>
    <col min="3071" max="3071" width="12.75" style="130" customWidth="1"/>
    <col min="3072" max="3072" width="13.875" style="130" customWidth="1"/>
    <col min="3073" max="3073" width="14.375" style="130" customWidth="1"/>
    <col min="3074" max="3074" width="12.75" style="130" customWidth="1"/>
    <col min="3075" max="3077" width="7.375" style="130" customWidth="1"/>
    <col min="3078" max="3078" width="10.75" style="130" customWidth="1"/>
    <col min="3079" max="3311" width="9.125" style="130"/>
    <col min="3312" max="3312" width="6.625" style="130" customWidth="1"/>
    <col min="3313" max="3313" width="11.375" style="130" customWidth="1"/>
    <col min="3314" max="3314" width="6.875" style="130" customWidth="1"/>
    <col min="3315" max="3315" width="16.375" style="130" customWidth="1"/>
    <col min="3316" max="3316" width="14.125" style="130" customWidth="1"/>
    <col min="3317" max="3317" width="5.375" style="130" customWidth="1"/>
    <col min="3318" max="3318" width="44.875" style="130" customWidth="1"/>
    <col min="3319" max="3319" width="7.25" style="130" customWidth="1"/>
    <col min="3320" max="3320" width="6.375" style="130" customWidth="1"/>
    <col min="3321" max="3321" width="11.875" style="130" customWidth="1"/>
    <col min="3322" max="3322" width="14.625" style="130" customWidth="1"/>
    <col min="3323" max="3323" width="14.375" style="130" customWidth="1"/>
    <col min="3324" max="3324" width="12.75" style="130" customWidth="1"/>
    <col min="3325" max="3325" width="13.875" style="130" customWidth="1"/>
    <col min="3326" max="3326" width="14.375" style="130" customWidth="1"/>
    <col min="3327" max="3327" width="12.75" style="130" customWidth="1"/>
    <col min="3328" max="3328" width="13.875" style="130" customWidth="1"/>
    <col min="3329" max="3329" width="14.375" style="130" customWidth="1"/>
    <col min="3330" max="3330" width="12.75" style="130" customWidth="1"/>
    <col min="3331" max="3333" width="7.375" style="130" customWidth="1"/>
    <col min="3334" max="3334" width="10.75" style="130" customWidth="1"/>
    <col min="3335" max="3567" width="9.125" style="130"/>
    <col min="3568" max="3568" width="6.625" style="130" customWidth="1"/>
    <col min="3569" max="3569" width="11.375" style="130" customWidth="1"/>
    <col min="3570" max="3570" width="6.875" style="130" customWidth="1"/>
    <col min="3571" max="3571" width="16.375" style="130" customWidth="1"/>
    <col min="3572" max="3572" width="14.125" style="130" customWidth="1"/>
    <col min="3573" max="3573" width="5.375" style="130" customWidth="1"/>
    <col min="3574" max="3574" width="44.875" style="130" customWidth="1"/>
    <col min="3575" max="3575" width="7.25" style="130" customWidth="1"/>
    <col min="3576" max="3576" width="6.375" style="130" customWidth="1"/>
    <col min="3577" max="3577" width="11.875" style="130" customWidth="1"/>
    <col min="3578" max="3578" width="14.625" style="130" customWidth="1"/>
    <col min="3579" max="3579" width="14.375" style="130" customWidth="1"/>
    <col min="3580" max="3580" width="12.75" style="130" customWidth="1"/>
    <col min="3581" max="3581" width="13.875" style="130" customWidth="1"/>
    <col min="3582" max="3582" width="14.375" style="130" customWidth="1"/>
    <col min="3583" max="3583" width="12.75" style="130" customWidth="1"/>
    <col min="3584" max="3584" width="13.875" style="130" customWidth="1"/>
    <col min="3585" max="3585" width="14.375" style="130" customWidth="1"/>
    <col min="3586" max="3586" width="12.75" style="130" customWidth="1"/>
    <col min="3587" max="3589" width="7.375" style="130" customWidth="1"/>
    <col min="3590" max="3590" width="10.75" style="130" customWidth="1"/>
    <col min="3591" max="3823" width="9.125" style="130"/>
    <col min="3824" max="3824" width="6.625" style="130" customWidth="1"/>
    <col min="3825" max="3825" width="11.375" style="130" customWidth="1"/>
    <col min="3826" max="3826" width="6.875" style="130" customWidth="1"/>
    <col min="3827" max="3827" width="16.375" style="130" customWidth="1"/>
    <col min="3828" max="3828" width="14.125" style="130" customWidth="1"/>
    <col min="3829" max="3829" width="5.375" style="130" customWidth="1"/>
    <col min="3830" max="3830" width="44.875" style="130" customWidth="1"/>
    <col min="3831" max="3831" width="7.25" style="130" customWidth="1"/>
    <col min="3832" max="3832" width="6.375" style="130" customWidth="1"/>
    <col min="3833" max="3833" width="11.875" style="130" customWidth="1"/>
    <col min="3834" max="3834" width="14.625" style="130" customWidth="1"/>
    <col min="3835" max="3835" width="14.375" style="130" customWidth="1"/>
    <col min="3836" max="3836" width="12.75" style="130" customWidth="1"/>
    <col min="3837" max="3837" width="13.875" style="130" customWidth="1"/>
    <col min="3838" max="3838" width="14.375" style="130" customWidth="1"/>
    <col min="3839" max="3839" width="12.75" style="130" customWidth="1"/>
    <col min="3840" max="3840" width="13.875" style="130" customWidth="1"/>
    <col min="3841" max="3841" width="14.375" style="130" customWidth="1"/>
    <col min="3842" max="3842" width="12.75" style="130" customWidth="1"/>
    <col min="3843" max="3845" width="7.375" style="130" customWidth="1"/>
    <col min="3846" max="3846" width="10.75" style="130" customWidth="1"/>
    <col min="3847" max="4079" width="9.125" style="130"/>
    <col min="4080" max="4080" width="6.625" style="130" customWidth="1"/>
    <col min="4081" max="4081" width="11.375" style="130" customWidth="1"/>
    <col min="4082" max="4082" width="6.875" style="130" customWidth="1"/>
    <col min="4083" max="4083" width="16.375" style="130" customWidth="1"/>
    <col min="4084" max="4084" width="14.125" style="130" customWidth="1"/>
    <col min="4085" max="4085" width="5.375" style="130" customWidth="1"/>
    <col min="4086" max="4086" width="44.875" style="130" customWidth="1"/>
    <col min="4087" max="4087" width="7.25" style="130" customWidth="1"/>
    <col min="4088" max="4088" width="6.375" style="130" customWidth="1"/>
    <col min="4089" max="4089" width="11.875" style="130" customWidth="1"/>
    <col min="4090" max="4090" width="14.625" style="130" customWidth="1"/>
    <col min="4091" max="4091" width="14.375" style="130" customWidth="1"/>
    <col min="4092" max="4092" width="12.75" style="130" customWidth="1"/>
    <col min="4093" max="4093" width="13.875" style="130" customWidth="1"/>
    <col min="4094" max="4094" width="14.375" style="130" customWidth="1"/>
    <col min="4095" max="4095" width="12.75" style="130" customWidth="1"/>
    <col min="4096" max="4096" width="13.875" style="130" customWidth="1"/>
    <col min="4097" max="4097" width="14.375" style="130" customWidth="1"/>
    <col min="4098" max="4098" width="12.75" style="130" customWidth="1"/>
    <col min="4099" max="4101" width="7.375" style="130" customWidth="1"/>
    <col min="4102" max="4102" width="10.75" style="130" customWidth="1"/>
    <col min="4103" max="4335" width="9.125" style="130"/>
    <col min="4336" max="4336" width="6.625" style="130" customWidth="1"/>
    <col min="4337" max="4337" width="11.375" style="130" customWidth="1"/>
    <col min="4338" max="4338" width="6.875" style="130" customWidth="1"/>
    <col min="4339" max="4339" width="16.375" style="130" customWidth="1"/>
    <col min="4340" max="4340" width="14.125" style="130" customWidth="1"/>
    <col min="4341" max="4341" width="5.375" style="130" customWidth="1"/>
    <col min="4342" max="4342" width="44.875" style="130" customWidth="1"/>
    <col min="4343" max="4343" width="7.25" style="130" customWidth="1"/>
    <col min="4344" max="4344" width="6.375" style="130" customWidth="1"/>
    <col min="4345" max="4345" width="11.875" style="130" customWidth="1"/>
    <col min="4346" max="4346" width="14.625" style="130" customWidth="1"/>
    <col min="4347" max="4347" width="14.375" style="130" customWidth="1"/>
    <col min="4348" max="4348" width="12.75" style="130" customWidth="1"/>
    <col min="4349" max="4349" width="13.875" style="130" customWidth="1"/>
    <col min="4350" max="4350" width="14.375" style="130" customWidth="1"/>
    <col min="4351" max="4351" width="12.75" style="130" customWidth="1"/>
    <col min="4352" max="4352" width="13.875" style="130" customWidth="1"/>
    <col min="4353" max="4353" width="14.375" style="130" customWidth="1"/>
    <col min="4354" max="4354" width="12.75" style="130" customWidth="1"/>
    <col min="4355" max="4357" width="7.375" style="130" customWidth="1"/>
    <col min="4358" max="4358" width="10.75" style="130" customWidth="1"/>
    <col min="4359" max="4591" width="9.125" style="130"/>
    <col min="4592" max="4592" width="6.625" style="130" customWidth="1"/>
    <col min="4593" max="4593" width="11.375" style="130" customWidth="1"/>
    <col min="4594" max="4594" width="6.875" style="130" customWidth="1"/>
    <col min="4595" max="4595" width="16.375" style="130" customWidth="1"/>
    <col min="4596" max="4596" width="14.125" style="130" customWidth="1"/>
    <col min="4597" max="4597" width="5.375" style="130" customWidth="1"/>
    <col min="4598" max="4598" width="44.875" style="130" customWidth="1"/>
    <col min="4599" max="4599" width="7.25" style="130" customWidth="1"/>
    <col min="4600" max="4600" width="6.375" style="130" customWidth="1"/>
    <col min="4601" max="4601" width="11.875" style="130" customWidth="1"/>
    <col min="4602" max="4602" width="14.625" style="130" customWidth="1"/>
    <col min="4603" max="4603" width="14.375" style="130" customWidth="1"/>
    <col min="4604" max="4604" width="12.75" style="130" customWidth="1"/>
    <col min="4605" max="4605" width="13.875" style="130" customWidth="1"/>
    <col min="4606" max="4606" width="14.375" style="130" customWidth="1"/>
    <col min="4607" max="4607" width="12.75" style="130" customWidth="1"/>
    <col min="4608" max="4608" width="13.875" style="130" customWidth="1"/>
    <col min="4609" max="4609" width="14.375" style="130" customWidth="1"/>
    <col min="4610" max="4610" width="12.75" style="130" customWidth="1"/>
    <col min="4611" max="4613" width="7.375" style="130" customWidth="1"/>
    <col min="4614" max="4614" width="10.75" style="130" customWidth="1"/>
    <col min="4615" max="4847" width="9.125" style="130"/>
    <col min="4848" max="4848" width="6.625" style="130" customWidth="1"/>
    <col min="4849" max="4849" width="11.375" style="130" customWidth="1"/>
    <col min="4850" max="4850" width="6.875" style="130" customWidth="1"/>
    <col min="4851" max="4851" width="16.375" style="130" customWidth="1"/>
    <col min="4852" max="4852" width="14.125" style="130" customWidth="1"/>
    <col min="4853" max="4853" width="5.375" style="130" customWidth="1"/>
    <col min="4854" max="4854" width="44.875" style="130" customWidth="1"/>
    <col min="4855" max="4855" width="7.25" style="130" customWidth="1"/>
    <col min="4856" max="4856" width="6.375" style="130" customWidth="1"/>
    <col min="4857" max="4857" width="11.875" style="130" customWidth="1"/>
    <col min="4858" max="4858" width="14.625" style="130" customWidth="1"/>
    <col min="4859" max="4859" width="14.375" style="130" customWidth="1"/>
    <col min="4860" max="4860" width="12.75" style="130" customWidth="1"/>
    <col min="4861" max="4861" width="13.875" style="130" customWidth="1"/>
    <col min="4862" max="4862" width="14.375" style="130" customWidth="1"/>
    <col min="4863" max="4863" width="12.75" style="130" customWidth="1"/>
    <col min="4864" max="4864" width="13.875" style="130" customWidth="1"/>
    <col min="4865" max="4865" width="14.375" style="130" customWidth="1"/>
    <col min="4866" max="4866" width="12.75" style="130" customWidth="1"/>
    <col min="4867" max="4869" width="7.375" style="130" customWidth="1"/>
    <col min="4870" max="4870" width="10.75" style="130" customWidth="1"/>
    <col min="4871" max="5103" width="9.125" style="130"/>
    <col min="5104" max="5104" width="6.625" style="130" customWidth="1"/>
    <col min="5105" max="5105" width="11.375" style="130" customWidth="1"/>
    <col min="5106" max="5106" width="6.875" style="130" customWidth="1"/>
    <col min="5107" max="5107" width="16.375" style="130" customWidth="1"/>
    <col min="5108" max="5108" width="14.125" style="130" customWidth="1"/>
    <col min="5109" max="5109" width="5.375" style="130" customWidth="1"/>
    <col min="5110" max="5110" width="44.875" style="130" customWidth="1"/>
    <col min="5111" max="5111" width="7.25" style="130" customWidth="1"/>
    <col min="5112" max="5112" width="6.375" style="130" customWidth="1"/>
    <col min="5113" max="5113" width="11.875" style="130" customWidth="1"/>
    <col min="5114" max="5114" width="14.625" style="130" customWidth="1"/>
    <col min="5115" max="5115" width="14.375" style="130" customWidth="1"/>
    <col min="5116" max="5116" width="12.75" style="130" customWidth="1"/>
    <col min="5117" max="5117" width="13.875" style="130" customWidth="1"/>
    <col min="5118" max="5118" width="14.375" style="130" customWidth="1"/>
    <col min="5119" max="5119" width="12.75" style="130" customWidth="1"/>
    <col min="5120" max="5120" width="13.875" style="130" customWidth="1"/>
    <col min="5121" max="5121" width="14.375" style="130" customWidth="1"/>
    <col min="5122" max="5122" width="12.75" style="130" customWidth="1"/>
    <col min="5123" max="5125" width="7.375" style="130" customWidth="1"/>
    <col min="5126" max="5126" width="10.75" style="130" customWidth="1"/>
    <col min="5127" max="5359" width="9.125" style="130"/>
    <col min="5360" max="5360" width="6.625" style="130" customWidth="1"/>
    <col min="5361" max="5361" width="11.375" style="130" customWidth="1"/>
    <col min="5362" max="5362" width="6.875" style="130" customWidth="1"/>
    <col min="5363" max="5363" width="16.375" style="130" customWidth="1"/>
    <col min="5364" max="5364" width="14.125" style="130" customWidth="1"/>
    <col min="5365" max="5365" width="5.375" style="130" customWidth="1"/>
    <col min="5366" max="5366" width="44.875" style="130" customWidth="1"/>
    <col min="5367" max="5367" width="7.25" style="130" customWidth="1"/>
    <col min="5368" max="5368" width="6.375" style="130" customWidth="1"/>
    <col min="5369" max="5369" width="11.875" style="130" customWidth="1"/>
    <col min="5370" max="5370" width="14.625" style="130" customWidth="1"/>
    <col min="5371" max="5371" width="14.375" style="130" customWidth="1"/>
    <col min="5372" max="5372" width="12.75" style="130" customWidth="1"/>
    <col min="5373" max="5373" width="13.875" style="130" customWidth="1"/>
    <col min="5374" max="5374" width="14.375" style="130" customWidth="1"/>
    <col min="5375" max="5375" width="12.75" style="130" customWidth="1"/>
    <col min="5376" max="5376" width="13.875" style="130" customWidth="1"/>
    <col min="5377" max="5377" width="14.375" style="130" customWidth="1"/>
    <col min="5378" max="5378" width="12.75" style="130" customWidth="1"/>
    <col min="5379" max="5381" width="7.375" style="130" customWidth="1"/>
    <col min="5382" max="5382" width="10.75" style="130" customWidth="1"/>
    <col min="5383" max="5615" width="9.125" style="130"/>
    <col min="5616" max="5616" width="6.625" style="130" customWidth="1"/>
    <col min="5617" max="5617" width="11.375" style="130" customWidth="1"/>
    <col min="5618" max="5618" width="6.875" style="130" customWidth="1"/>
    <col min="5619" max="5619" width="16.375" style="130" customWidth="1"/>
    <col min="5620" max="5620" width="14.125" style="130" customWidth="1"/>
    <col min="5621" max="5621" width="5.375" style="130" customWidth="1"/>
    <col min="5622" max="5622" width="44.875" style="130" customWidth="1"/>
    <col min="5623" max="5623" width="7.25" style="130" customWidth="1"/>
    <col min="5624" max="5624" width="6.375" style="130" customWidth="1"/>
    <col min="5625" max="5625" width="11.875" style="130" customWidth="1"/>
    <col min="5626" max="5626" width="14.625" style="130" customWidth="1"/>
    <col min="5627" max="5627" width="14.375" style="130" customWidth="1"/>
    <col min="5628" max="5628" width="12.75" style="130" customWidth="1"/>
    <col min="5629" max="5629" width="13.875" style="130" customWidth="1"/>
    <col min="5630" max="5630" width="14.375" style="130" customWidth="1"/>
    <col min="5631" max="5631" width="12.75" style="130" customWidth="1"/>
    <col min="5632" max="5632" width="13.875" style="130" customWidth="1"/>
    <col min="5633" max="5633" width="14.375" style="130" customWidth="1"/>
    <col min="5634" max="5634" width="12.75" style="130" customWidth="1"/>
    <col min="5635" max="5637" width="7.375" style="130" customWidth="1"/>
    <col min="5638" max="5638" width="10.75" style="130" customWidth="1"/>
    <col min="5639" max="5871" width="9.125" style="130"/>
    <col min="5872" max="5872" width="6.625" style="130" customWidth="1"/>
    <col min="5873" max="5873" width="11.375" style="130" customWidth="1"/>
    <col min="5874" max="5874" width="6.875" style="130" customWidth="1"/>
    <col min="5875" max="5875" width="16.375" style="130" customWidth="1"/>
    <col min="5876" max="5876" width="14.125" style="130" customWidth="1"/>
    <col min="5877" max="5877" width="5.375" style="130" customWidth="1"/>
    <col min="5878" max="5878" width="44.875" style="130" customWidth="1"/>
    <col min="5879" max="5879" width="7.25" style="130" customWidth="1"/>
    <col min="5880" max="5880" width="6.375" style="130" customWidth="1"/>
    <col min="5881" max="5881" width="11.875" style="130" customWidth="1"/>
    <col min="5882" max="5882" width="14.625" style="130" customWidth="1"/>
    <col min="5883" max="5883" width="14.375" style="130" customWidth="1"/>
    <col min="5884" max="5884" width="12.75" style="130" customWidth="1"/>
    <col min="5885" max="5885" width="13.875" style="130" customWidth="1"/>
    <col min="5886" max="5886" width="14.375" style="130" customWidth="1"/>
    <col min="5887" max="5887" width="12.75" style="130" customWidth="1"/>
    <col min="5888" max="5888" width="13.875" style="130" customWidth="1"/>
    <col min="5889" max="5889" width="14.375" style="130" customWidth="1"/>
    <col min="5890" max="5890" width="12.75" style="130" customWidth="1"/>
    <col min="5891" max="5893" width="7.375" style="130" customWidth="1"/>
    <col min="5894" max="5894" width="10.75" style="130" customWidth="1"/>
    <col min="5895" max="6127" width="9.125" style="130"/>
    <col min="6128" max="6128" width="6.625" style="130" customWidth="1"/>
    <col min="6129" max="6129" width="11.375" style="130" customWidth="1"/>
    <col min="6130" max="6130" width="6.875" style="130" customWidth="1"/>
    <col min="6131" max="6131" width="16.375" style="130" customWidth="1"/>
    <col min="6132" max="6132" width="14.125" style="130" customWidth="1"/>
    <col min="6133" max="6133" width="5.375" style="130" customWidth="1"/>
    <col min="6134" max="6134" width="44.875" style="130" customWidth="1"/>
    <col min="6135" max="6135" width="7.25" style="130" customWidth="1"/>
    <col min="6136" max="6136" width="6.375" style="130" customWidth="1"/>
    <col min="6137" max="6137" width="11.875" style="130" customWidth="1"/>
    <col min="6138" max="6138" width="14.625" style="130" customWidth="1"/>
    <col min="6139" max="6139" width="14.375" style="130" customWidth="1"/>
    <col min="6140" max="6140" width="12.75" style="130" customWidth="1"/>
    <col min="6141" max="6141" width="13.875" style="130" customWidth="1"/>
    <col min="6142" max="6142" width="14.375" style="130" customWidth="1"/>
    <col min="6143" max="6143" width="12.75" style="130" customWidth="1"/>
    <col min="6144" max="6144" width="13.875" style="130" customWidth="1"/>
    <col min="6145" max="6145" width="14.375" style="130" customWidth="1"/>
    <col min="6146" max="6146" width="12.75" style="130" customWidth="1"/>
    <col min="6147" max="6149" width="7.375" style="130" customWidth="1"/>
    <col min="6150" max="6150" width="10.75" style="130" customWidth="1"/>
    <col min="6151" max="6383" width="9.125" style="130"/>
    <col min="6384" max="6384" width="6.625" style="130" customWidth="1"/>
    <col min="6385" max="6385" width="11.375" style="130" customWidth="1"/>
    <col min="6386" max="6386" width="6.875" style="130" customWidth="1"/>
    <col min="6387" max="6387" width="16.375" style="130" customWidth="1"/>
    <col min="6388" max="6388" width="14.125" style="130" customWidth="1"/>
    <col min="6389" max="6389" width="5.375" style="130" customWidth="1"/>
    <col min="6390" max="6390" width="44.875" style="130" customWidth="1"/>
    <col min="6391" max="6391" width="7.25" style="130" customWidth="1"/>
    <col min="6392" max="6392" width="6.375" style="130" customWidth="1"/>
    <col min="6393" max="6393" width="11.875" style="130" customWidth="1"/>
    <col min="6394" max="6394" width="14.625" style="130" customWidth="1"/>
    <col min="6395" max="6395" width="14.375" style="130" customWidth="1"/>
    <col min="6396" max="6396" width="12.75" style="130" customWidth="1"/>
    <col min="6397" max="6397" width="13.875" style="130" customWidth="1"/>
    <col min="6398" max="6398" width="14.375" style="130" customWidth="1"/>
    <col min="6399" max="6399" width="12.75" style="130" customWidth="1"/>
    <col min="6400" max="6400" width="13.875" style="130" customWidth="1"/>
    <col min="6401" max="6401" width="14.375" style="130" customWidth="1"/>
    <col min="6402" max="6402" width="12.75" style="130" customWidth="1"/>
    <col min="6403" max="6405" width="7.375" style="130" customWidth="1"/>
    <col min="6406" max="6406" width="10.75" style="130" customWidth="1"/>
    <col min="6407" max="6639" width="9.125" style="130"/>
    <col min="6640" max="6640" width="6.625" style="130" customWidth="1"/>
    <col min="6641" max="6641" width="11.375" style="130" customWidth="1"/>
    <col min="6642" max="6642" width="6.875" style="130" customWidth="1"/>
    <col min="6643" max="6643" width="16.375" style="130" customWidth="1"/>
    <col min="6644" max="6644" width="14.125" style="130" customWidth="1"/>
    <col min="6645" max="6645" width="5.375" style="130" customWidth="1"/>
    <col min="6646" max="6646" width="44.875" style="130" customWidth="1"/>
    <col min="6647" max="6647" width="7.25" style="130" customWidth="1"/>
    <col min="6648" max="6648" width="6.375" style="130" customWidth="1"/>
    <col min="6649" max="6649" width="11.875" style="130" customWidth="1"/>
    <col min="6650" max="6650" width="14.625" style="130" customWidth="1"/>
    <col min="6651" max="6651" width="14.375" style="130" customWidth="1"/>
    <col min="6652" max="6652" width="12.75" style="130" customWidth="1"/>
    <col min="6653" max="6653" width="13.875" style="130" customWidth="1"/>
    <col min="6654" max="6654" width="14.375" style="130" customWidth="1"/>
    <col min="6655" max="6655" width="12.75" style="130" customWidth="1"/>
    <col min="6656" max="6656" width="13.875" style="130" customWidth="1"/>
    <col min="6657" max="6657" width="14.375" style="130" customWidth="1"/>
    <col min="6658" max="6658" width="12.75" style="130" customWidth="1"/>
    <col min="6659" max="6661" width="7.375" style="130" customWidth="1"/>
    <col min="6662" max="6662" width="10.75" style="130" customWidth="1"/>
    <col min="6663" max="6895" width="9.125" style="130"/>
    <col min="6896" max="6896" width="6.625" style="130" customWidth="1"/>
    <col min="6897" max="6897" width="11.375" style="130" customWidth="1"/>
    <col min="6898" max="6898" width="6.875" style="130" customWidth="1"/>
    <col min="6899" max="6899" width="16.375" style="130" customWidth="1"/>
    <col min="6900" max="6900" width="14.125" style="130" customWidth="1"/>
    <col min="6901" max="6901" width="5.375" style="130" customWidth="1"/>
    <col min="6902" max="6902" width="44.875" style="130" customWidth="1"/>
    <col min="6903" max="6903" width="7.25" style="130" customWidth="1"/>
    <col min="6904" max="6904" width="6.375" style="130" customWidth="1"/>
    <col min="6905" max="6905" width="11.875" style="130" customWidth="1"/>
    <col min="6906" max="6906" width="14.625" style="130" customWidth="1"/>
    <col min="6907" max="6907" width="14.375" style="130" customWidth="1"/>
    <col min="6908" max="6908" width="12.75" style="130" customWidth="1"/>
    <col min="6909" max="6909" width="13.875" style="130" customWidth="1"/>
    <col min="6910" max="6910" width="14.375" style="130" customWidth="1"/>
    <col min="6911" max="6911" width="12.75" style="130" customWidth="1"/>
    <col min="6912" max="6912" width="13.875" style="130" customWidth="1"/>
    <col min="6913" max="6913" width="14.375" style="130" customWidth="1"/>
    <col min="6914" max="6914" width="12.75" style="130" customWidth="1"/>
    <col min="6915" max="6917" width="7.375" style="130" customWidth="1"/>
    <col min="6918" max="6918" width="10.75" style="130" customWidth="1"/>
    <col min="6919" max="7151" width="9.125" style="130"/>
    <col min="7152" max="7152" width="6.625" style="130" customWidth="1"/>
    <col min="7153" max="7153" width="11.375" style="130" customWidth="1"/>
    <col min="7154" max="7154" width="6.875" style="130" customWidth="1"/>
    <col min="7155" max="7155" width="16.375" style="130" customWidth="1"/>
    <col min="7156" max="7156" width="14.125" style="130" customWidth="1"/>
    <col min="7157" max="7157" width="5.375" style="130" customWidth="1"/>
    <col min="7158" max="7158" width="44.875" style="130" customWidth="1"/>
    <col min="7159" max="7159" width="7.25" style="130" customWidth="1"/>
    <col min="7160" max="7160" width="6.375" style="130" customWidth="1"/>
    <col min="7161" max="7161" width="11.875" style="130" customWidth="1"/>
    <col min="7162" max="7162" width="14.625" style="130" customWidth="1"/>
    <col min="7163" max="7163" width="14.375" style="130" customWidth="1"/>
    <col min="7164" max="7164" width="12.75" style="130" customWidth="1"/>
    <col min="7165" max="7165" width="13.875" style="130" customWidth="1"/>
    <col min="7166" max="7166" width="14.375" style="130" customWidth="1"/>
    <col min="7167" max="7167" width="12.75" style="130" customWidth="1"/>
    <col min="7168" max="7168" width="13.875" style="130" customWidth="1"/>
    <col min="7169" max="7169" width="14.375" style="130" customWidth="1"/>
    <col min="7170" max="7170" width="12.75" style="130" customWidth="1"/>
    <col min="7171" max="7173" width="7.375" style="130" customWidth="1"/>
    <col min="7174" max="7174" width="10.75" style="130" customWidth="1"/>
    <col min="7175" max="7407" width="9.125" style="130"/>
    <col min="7408" max="7408" width="6.625" style="130" customWidth="1"/>
    <col min="7409" max="7409" width="11.375" style="130" customWidth="1"/>
    <col min="7410" max="7410" width="6.875" style="130" customWidth="1"/>
    <col min="7411" max="7411" width="16.375" style="130" customWidth="1"/>
    <col min="7412" max="7412" width="14.125" style="130" customWidth="1"/>
    <col min="7413" max="7413" width="5.375" style="130" customWidth="1"/>
    <col min="7414" max="7414" width="44.875" style="130" customWidth="1"/>
    <col min="7415" max="7415" width="7.25" style="130" customWidth="1"/>
    <col min="7416" max="7416" width="6.375" style="130" customWidth="1"/>
    <col min="7417" max="7417" width="11.875" style="130" customWidth="1"/>
    <col min="7418" max="7418" width="14.625" style="130" customWidth="1"/>
    <col min="7419" max="7419" width="14.375" style="130" customWidth="1"/>
    <col min="7420" max="7420" width="12.75" style="130" customWidth="1"/>
    <col min="7421" max="7421" width="13.875" style="130" customWidth="1"/>
    <col min="7422" max="7422" width="14.375" style="130" customWidth="1"/>
    <col min="7423" max="7423" width="12.75" style="130" customWidth="1"/>
    <col min="7424" max="7424" width="13.875" style="130" customWidth="1"/>
    <col min="7425" max="7425" width="14.375" style="130" customWidth="1"/>
    <col min="7426" max="7426" width="12.75" style="130" customWidth="1"/>
    <col min="7427" max="7429" width="7.375" style="130" customWidth="1"/>
    <col min="7430" max="7430" width="10.75" style="130" customWidth="1"/>
    <col min="7431" max="7663" width="9.125" style="130"/>
    <col min="7664" max="7664" width="6.625" style="130" customWidth="1"/>
    <col min="7665" max="7665" width="11.375" style="130" customWidth="1"/>
    <col min="7666" max="7666" width="6.875" style="130" customWidth="1"/>
    <col min="7667" max="7667" width="16.375" style="130" customWidth="1"/>
    <col min="7668" max="7668" width="14.125" style="130" customWidth="1"/>
    <col min="7669" max="7669" width="5.375" style="130" customWidth="1"/>
    <col min="7670" max="7670" width="44.875" style="130" customWidth="1"/>
    <col min="7671" max="7671" width="7.25" style="130" customWidth="1"/>
    <col min="7672" max="7672" width="6.375" style="130" customWidth="1"/>
    <col min="7673" max="7673" width="11.875" style="130" customWidth="1"/>
    <col min="7674" max="7674" width="14.625" style="130" customWidth="1"/>
    <col min="7675" max="7675" width="14.375" style="130" customWidth="1"/>
    <col min="7676" max="7676" width="12.75" style="130" customWidth="1"/>
    <col min="7677" max="7677" width="13.875" style="130" customWidth="1"/>
    <col min="7678" max="7678" width="14.375" style="130" customWidth="1"/>
    <col min="7679" max="7679" width="12.75" style="130" customWidth="1"/>
    <col min="7680" max="7680" width="13.875" style="130" customWidth="1"/>
    <col min="7681" max="7681" width="14.375" style="130" customWidth="1"/>
    <col min="7682" max="7682" width="12.75" style="130" customWidth="1"/>
    <col min="7683" max="7685" width="7.375" style="130" customWidth="1"/>
    <col min="7686" max="7686" width="10.75" style="130" customWidth="1"/>
    <col min="7687" max="7919" width="9.125" style="130"/>
    <col min="7920" max="7920" width="6.625" style="130" customWidth="1"/>
    <col min="7921" max="7921" width="11.375" style="130" customWidth="1"/>
    <col min="7922" max="7922" width="6.875" style="130" customWidth="1"/>
    <col min="7923" max="7923" width="16.375" style="130" customWidth="1"/>
    <col min="7924" max="7924" width="14.125" style="130" customWidth="1"/>
    <col min="7925" max="7925" width="5.375" style="130" customWidth="1"/>
    <col min="7926" max="7926" width="44.875" style="130" customWidth="1"/>
    <col min="7927" max="7927" width="7.25" style="130" customWidth="1"/>
    <col min="7928" max="7928" width="6.375" style="130" customWidth="1"/>
    <col min="7929" max="7929" width="11.875" style="130" customWidth="1"/>
    <col min="7930" max="7930" width="14.625" style="130" customWidth="1"/>
    <col min="7931" max="7931" width="14.375" style="130" customWidth="1"/>
    <col min="7932" max="7932" width="12.75" style="130" customWidth="1"/>
    <col min="7933" max="7933" width="13.875" style="130" customWidth="1"/>
    <col min="7934" max="7934" width="14.375" style="130" customWidth="1"/>
    <col min="7935" max="7935" width="12.75" style="130" customWidth="1"/>
    <col min="7936" max="7936" width="13.875" style="130" customWidth="1"/>
    <col min="7937" max="7937" width="14.375" style="130" customWidth="1"/>
    <col min="7938" max="7938" width="12.75" style="130" customWidth="1"/>
    <col min="7939" max="7941" width="7.375" style="130" customWidth="1"/>
    <col min="7942" max="7942" width="10.75" style="130" customWidth="1"/>
    <col min="7943" max="8175" width="9.125" style="130"/>
    <col min="8176" max="8176" width="6.625" style="130" customWidth="1"/>
    <col min="8177" max="8177" width="11.375" style="130" customWidth="1"/>
    <col min="8178" max="8178" width="6.875" style="130" customWidth="1"/>
    <col min="8179" max="8179" width="16.375" style="130" customWidth="1"/>
    <col min="8180" max="8180" width="14.125" style="130" customWidth="1"/>
    <col min="8181" max="8181" width="5.375" style="130" customWidth="1"/>
    <col min="8182" max="8182" width="44.875" style="130" customWidth="1"/>
    <col min="8183" max="8183" width="7.25" style="130" customWidth="1"/>
    <col min="8184" max="8184" width="6.375" style="130" customWidth="1"/>
    <col min="8185" max="8185" width="11.875" style="130" customWidth="1"/>
    <col min="8186" max="8186" width="14.625" style="130" customWidth="1"/>
    <col min="8187" max="8187" width="14.375" style="130" customWidth="1"/>
    <col min="8188" max="8188" width="12.75" style="130" customWidth="1"/>
    <col min="8189" max="8189" width="13.875" style="130" customWidth="1"/>
    <col min="8190" max="8190" width="14.375" style="130" customWidth="1"/>
    <col min="8191" max="8191" width="12.75" style="130" customWidth="1"/>
    <col min="8192" max="8192" width="13.875" style="130" customWidth="1"/>
    <col min="8193" max="8193" width="14.375" style="130" customWidth="1"/>
    <col min="8194" max="8194" width="12.75" style="130" customWidth="1"/>
    <col min="8195" max="8197" width="7.375" style="130" customWidth="1"/>
    <col min="8198" max="8198" width="10.75" style="130" customWidth="1"/>
    <col min="8199" max="8431" width="9.125" style="130"/>
    <col min="8432" max="8432" width="6.625" style="130" customWidth="1"/>
    <col min="8433" max="8433" width="11.375" style="130" customWidth="1"/>
    <col min="8434" max="8434" width="6.875" style="130" customWidth="1"/>
    <col min="8435" max="8435" width="16.375" style="130" customWidth="1"/>
    <col min="8436" max="8436" width="14.125" style="130" customWidth="1"/>
    <col min="8437" max="8437" width="5.375" style="130" customWidth="1"/>
    <col min="8438" max="8438" width="44.875" style="130" customWidth="1"/>
    <col min="8439" max="8439" width="7.25" style="130" customWidth="1"/>
    <col min="8440" max="8440" width="6.375" style="130" customWidth="1"/>
    <col min="8441" max="8441" width="11.875" style="130" customWidth="1"/>
    <col min="8442" max="8442" width="14.625" style="130" customWidth="1"/>
    <col min="8443" max="8443" width="14.375" style="130" customWidth="1"/>
    <col min="8444" max="8444" width="12.75" style="130" customWidth="1"/>
    <col min="8445" max="8445" width="13.875" style="130" customWidth="1"/>
    <col min="8446" max="8446" width="14.375" style="130" customWidth="1"/>
    <col min="8447" max="8447" width="12.75" style="130" customWidth="1"/>
    <col min="8448" max="8448" width="13.875" style="130" customWidth="1"/>
    <col min="8449" max="8449" width="14.375" style="130" customWidth="1"/>
    <col min="8450" max="8450" width="12.75" style="130" customWidth="1"/>
    <col min="8451" max="8453" width="7.375" style="130" customWidth="1"/>
    <col min="8454" max="8454" width="10.75" style="130" customWidth="1"/>
    <col min="8455" max="8687" width="9.125" style="130"/>
    <col min="8688" max="8688" width="6.625" style="130" customWidth="1"/>
    <col min="8689" max="8689" width="11.375" style="130" customWidth="1"/>
    <col min="8690" max="8690" width="6.875" style="130" customWidth="1"/>
    <col min="8691" max="8691" width="16.375" style="130" customWidth="1"/>
    <col min="8692" max="8692" width="14.125" style="130" customWidth="1"/>
    <col min="8693" max="8693" width="5.375" style="130" customWidth="1"/>
    <col min="8694" max="8694" width="44.875" style="130" customWidth="1"/>
    <col min="8695" max="8695" width="7.25" style="130" customWidth="1"/>
    <col min="8696" max="8696" width="6.375" style="130" customWidth="1"/>
    <col min="8697" max="8697" width="11.875" style="130" customWidth="1"/>
    <col min="8698" max="8698" width="14.625" style="130" customWidth="1"/>
    <col min="8699" max="8699" width="14.375" style="130" customWidth="1"/>
    <col min="8700" max="8700" width="12.75" style="130" customWidth="1"/>
    <col min="8701" max="8701" width="13.875" style="130" customWidth="1"/>
    <col min="8702" max="8702" width="14.375" style="130" customWidth="1"/>
    <col min="8703" max="8703" width="12.75" style="130" customWidth="1"/>
    <col min="8704" max="8704" width="13.875" style="130" customWidth="1"/>
    <col min="8705" max="8705" width="14.375" style="130" customWidth="1"/>
    <col min="8706" max="8706" width="12.75" style="130" customWidth="1"/>
    <col min="8707" max="8709" width="7.375" style="130" customWidth="1"/>
    <col min="8710" max="8710" width="10.75" style="130" customWidth="1"/>
    <col min="8711" max="8943" width="9.125" style="130"/>
    <col min="8944" max="8944" width="6.625" style="130" customWidth="1"/>
    <col min="8945" max="8945" width="11.375" style="130" customWidth="1"/>
    <col min="8946" max="8946" width="6.875" style="130" customWidth="1"/>
    <col min="8947" max="8947" width="16.375" style="130" customWidth="1"/>
    <col min="8948" max="8948" width="14.125" style="130" customWidth="1"/>
    <col min="8949" max="8949" width="5.375" style="130" customWidth="1"/>
    <col min="8950" max="8950" width="44.875" style="130" customWidth="1"/>
    <col min="8951" max="8951" width="7.25" style="130" customWidth="1"/>
    <col min="8952" max="8952" width="6.375" style="130" customWidth="1"/>
    <col min="8953" max="8953" width="11.875" style="130" customWidth="1"/>
    <col min="8954" max="8954" width="14.625" style="130" customWidth="1"/>
    <col min="8955" max="8955" width="14.375" style="130" customWidth="1"/>
    <col min="8956" max="8956" width="12.75" style="130" customWidth="1"/>
    <col min="8957" max="8957" width="13.875" style="130" customWidth="1"/>
    <col min="8958" max="8958" width="14.375" style="130" customWidth="1"/>
    <col min="8959" max="8959" width="12.75" style="130" customWidth="1"/>
    <col min="8960" max="8960" width="13.875" style="130" customWidth="1"/>
    <col min="8961" max="8961" width="14.375" style="130" customWidth="1"/>
    <col min="8962" max="8962" width="12.75" style="130" customWidth="1"/>
    <col min="8963" max="8965" width="7.375" style="130" customWidth="1"/>
    <col min="8966" max="8966" width="10.75" style="130" customWidth="1"/>
    <col min="8967" max="9199" width="9.125" style="130"/>
    <col min="9200" max="9200" width="6.625" style="130" customWidth="1"/>
    <col min="9201" max="9201" width="11.375" style="130" customWidth="1"/>
    <col min="9202" max="9202" width="6.875" style="130" customWidth="1"/>
    <col min="9203" max="9203" width="16.375" style="130" customWidth="1"/>
    <col min="9204" max="9204" width="14.125" style="130" customWidth="1"/>
    <col min="9205" max="9205" width="5.375" style="130" customWidth="1"/>
    <col min="9206" max="9206" width="44.875" style="130" customWidth="1"/>
    <col min="9207" max="9207" width="7.25" style="130" customWidth="1"/>
    <col min="9208" max="9208" width="6.375" style="130" customWidth="1"/>
    <col min="9209" max="9209" width="11.875" style="130" customWidth="1"/>
    <col min="9210" max="9210" width="14.625" style="130" customWidth="1"/>
    <col min="9211" max="9211" width="14.375" style="130" customWidth="1"/>
    <col min="9212" max="9212" width="12.75" style="130" customWidth="1"/>
    <col min="9213" max="9213" width="13.875" style="130" customWidth="1"/>
    <col min="9214" max="9214" width="14.375" style="130" customWidth="1"/>
    <col min="9215" max="9215" width="12.75" style="130" customWidth="1"/>
    <col min="9216" max="9216" width="13.875" style="130" customWidth="1"/>
    <col min="9217" max="9217" width="14.375" style="130" customWidth="1"/>
    <col min="9218" max="9218" width="12.75" style="130" customWidth="1"/>
    <col min="9219" max="9221" width="7.375" style="130" customWidth="1"/>
    <col min="9222" max="9222" width="10.75" style="130" customWidth="1"/>
    <col min="9223" max="9455" width="9.125" style="130"/>
    <col min="9456" max="9456" width="6.625" style="130" customWidth="1"/>
    <col min="9457" max="9457" width="11.375" style="130" customWidth="1"/>
    <col min="9458" max="9458" width="6.875" style="130" customWidth="1"/>
    <col min="9459" max="9459" width="16.375" style="130" customWidth="1"/>
    <col min="9460" max="9460" width="14.125" style="130" customWidth="1"/>
    <col min="9461" max="9461" width="5.375" style="130" customWidth="1"/>
    <col min="9462" max="9462" width="44.875" style="130" customWidth="1"/>
    <col min="9463" max="9463" width="7.25" style="130" customWidth="1"/>
    <col min="9464" max="9464" width="6.375" style="130" customWidth="1"/>
    <col min="9465" max="9465" width="11.875" style="130" customWidth="1"/>
    <col min="9466" max="9466" width="14.625" style="130" customWidth="1"/>
    <col min="9467" max="9467" width="14.375" style="130" customWidth="1"/>
    <col min="9468" max="9468" width="12.75" style="130" customWidth="1"/>
    <col min="9469" max="9469" width="13.875" style="130" customWidth="1"/>
    <col min="9470" max="9470" width="14.375" style="130" customWidth="1"/>
    <col min="9471" max="9471" width="12.75" style="130" customWidth="1"/>
    <col min="9472" max="9472" width="13.875" style="130" customWidth="1"/>
    <col min="9473" max="9473" width="14.375" style="130" customWidth="1"/>
    <col min="9474" max="9474" width="12.75" style="130" customWidth="1"/>
    <col min="9475" max="9477" width="7.375" style="130" customWidth="1"/>
    <col min="9478" max="9478" width="10.75" style="130" customWidth="1"/>
    <col min="9479" max="9711" width="9.125" style="130"/>
    <col min="9712" max="9712" width="6.625" style="130" customWidth="1"/>
    <col min="9713" max="9713" width="11.375" style="130" customWidth="1"/>
    <col min="9714" max="9714" width="6.875" style="130" customWidth="1"/>
    <col min="9715" max="9715" width="16.375" style="130" customWidth="1"/>
    <col min="9716" max="9716" width="14.125" style="130" customWidth="1"/>
    <col min="9717" max="9717" width="5.375" style="130" customWidth="1"/>
    <col min="9718" max="9718" width="44.875" style="130" customWidth="1"/>
    <col min="9719" max="9719" width="7.25" style="130" customWidth="1"/>
    <col min="9720" max="9720" width="6.375" style="130" customWidth="1"/>
    <col min="9721" max="9721" width="11.875" style="130" customWidth="1"/>
    <col min="9722" max="9722" width="14.625" style="130" customWidth="1"/>
    <col min="9723" max="9723" width="14.375" style="130" customWidth="1"/>
    <col min="9724" max="9724" width="12.75" style="130" customWidth="1"/>
    <col min="9725" max="9725" width="13.875" style="130" customWidth="1"/>
    <col min="9726" max="9726" width="14.375" style="130" customWidth="1"/>
    <col min="9727" max="9727" width="12.75" style="130" customWidth="1"/>
    <col min="9728" max="9728" width="13.875" style="130" customWidth="1"/>
    <col min="9729" max="9729" width="14.375" style="130" customWidth="1"/>
    <col min="9730" max="9730" width="12.75" style="130" customWidth="1"/>
    <col min="9731" max="9733" width="7.375" style="130" customWidth="1"/>
    <col min="9734" max="9734" width="10.75" style="130" customWidth="1"/>
    <col min="9735" max="9967" width="9.125" style="130"/>
    <col min="9968" max="9968" width="6.625" style="130" customWidth="1"/>
    <col min="9969" max="9969" width="11.375" style="130" customWidth="1"/>
    <col min="9970" max="9970" width="6.875" style="130" customWidth="1"/>
    <col min="9971" max="9971" width="16.375" style="130" customWidth="1"/>
    <col min="9972" max="9972" width="14.125" style="130" customWidth="1"/>
    <col min="9973" max="9973" width="5.375" style="130" customWidth="1"/>
    <col min="9974" max="9974" width="44.875" style="130" customWidth="1"/>
    <col min="9975" max="9975" width="7.25" style="130" customWidth="1"/>
    <col min="9976" max="9976" width="6.375" style="130" customWidth="1"/>
    <col min="9977" max="9977" width="11.875" style="130" customWidth="1"/>
    <col min="9978" max="9978" width="14.625" style="130" customWidth="1"/>
    <col min="9979" max="9979" width="14.375" style="130" customWidth="1"/>
    <col min="9980" max="9980" width="12.75" style="130" customWidth="1"/>
    <col min="9981" max="9981" width="13.875" style="130" customWidth="1"/>
    <col min="9982" max="9982" width="14.375" style="130" customWidth="1"/>
    <col min="9983" max="9983" width="12.75" style="130" customWidth="1"/>
    <col min="9984" max="9984" width="13.875" style="130" customWidth="1"/>
    <col min="9985" max="9985" width="14.375" style="130" customWidth="1"/>
    <col min="9986" max="9986" width="12.75" style="130" customWidth="1"/>
    <col min="9987" max="9989" width="7.375" style="130" customWidth="1"/>
    <col min="9990" max="9990" width="10.75" style="130" customWidth="1"/>
    <col min="9991" max="10223" width="9.125" style="130"/>
    <col min="10224" max="10224" width="6.625" style="130" customWidth="1"/>
    <col min="10225" max="10225" width="11.375" style="130" customWidth="1"/>
    <col min="10226" max="10226" width="6.875" style="130" customWidth="1"/>
    <col min="10227" max="10227" width="16.375" style="130" customWidth="1"/>
    <col min="10228" max="10228" width="14.125" style="130" customWidth="1"/>
    <col min="10229" max="10229" width="5.375" style="130" customWidth="1"/>
    <col min="10230" max="10230" width="44.875" style="130" customWidth="1"/>
    <col min="10231" max="10231" width="7.25" style="130" customWidth="1"/>
    <col min="10232" max="10232" width="6.375" style="130" customWidth="1"/>
    <col min="10233" max="10233" width="11.875" style="130" customWidth="1"/>
    <col min="10234" max="10234" width="14.625" style="130" customWidth="1"/>
    <col min="10235" max="10235" width="14.375" style="130" customWidth="1"/>
    <col min="10236" max="10236" width="12.75" style="130" customWidth="1"/>
    <col min="10237" max="10237" width="13.875" style="130" customWidth="1"/>
    <col min="10238" max="10238" width="14.375" style="130" customWidth="1"/>
    <col min="10239" max="10239" width="12.75" style="130" customWidth="1"/>
    <col min="10240" max="10240" width="13.875" style="130" customWidth="1"/>
    <col min="10241" max="10241" width="14.375" style="130" customWidth="1"/>
    <col min="10242" max="10242" width="12.75" style="130" customWidth="1"/>
    <col min="10243" max="10245" width="7.375" style="130" customWidth="1"/>
    <col min="10246" max="10246" width="10.75" style="130" customWidth="1"/>
    <col min="10247" max="10479" width="9.125" style="130"/>
    <col min="10480" max="10480" width="6.625" style="130" customWidth="1"/>
    <col min="10481" max="10481" width="11.375" style="130" customWidth="1"/>
    <col min="10482" max="10482" width="6.875" style="130" customWidth="1"/>
    <col min="10483" max="10483" width="16.375" style="130" customWidth="1"/>
    <col min="10484" max="10484" width="14.125" style="130" customWidth="1"/>
    <col min="10485" max="10485" width="5.375" style="130" customWidth="1"/>
    <col min="10486" max="10486" width="44.875" style="130" customWidth="1"/>
    <col min="10487" max="10487" width="7.25" style="130" customWidth="1"/>
    <col min="10488" max="10488" width="6.375" style="130" customWidth="1"/>
    <col min="10489" max="10489" width="11.875" style="130" customWidth="1"/>
    <col min="10490" max="10490" width="14.625" style="130" customWidth="1"/>
    <col min="10491" max="10491" width="14.375" style="130" customWidth="1"/>
    <col min="10492" max="10492" width="12.75" style="130" customWidth="1"/>
    <col min="10493" max="10493" width="13.875" style="130" customWidth="1"/>
    <col min="10494" max="10494" width="14.375" style="130" customWidth="1"/>
    <col min="10495" max="10495" width="12.75" style="130" customWidth="1"/>
    <col min="10496" max="10496" width="13.875" style="130" customWidth="1"/>
    <col min="10497" max="10497" width="14.375" style="130" customWidth="1"/>
    <col min="10498" max="10498" width="12.75" style="130" customWidth="1"/>
    <col min="10499" max="10501" width="7.375" style="130" customWidth="1"/>
    <col min="10502" max="10502" width="10.75" style="130" customWidth="1"/>
    <col min="10503" max="10735" width="9.125" style="130"/>
    <col min="10736" max="10736" width="6.625" style="130" customWidth="1"/>
    <col min="10737" max="10737" width="11.375" style="130" customWidth="1"/>
    <col min="10738" max="10738" width="6.875" style="130" customWidth="1"/>
    <col min="10739" max="10739" width="16.375" style="130" customWidth="1"/>
    <col min="10740" max="10740" width="14.125" style="130" customWidth="1"/>
    <col min="10741" max="10741" width="5.375" style="130" customWidth="1"/>
    <col min="10742" max="10742" width="44.875" style="130" customWidth="1"/>
    <col min="10743" max="10743" width="7.25" style="130" customWidth="1"/>
    <col min="10744" max="10744" width="6.375" style="130" customWidth="1"/>
    <col min="10745" max="10745" width="11.875" style="130" customWidth="1"/>
    <col min="10746" max="10746" width="14.625" style="130" customWidth="1"/>
    <col min="10747" max="10747" width="14.375" style="130" customWidth="1"/>
    <col min="10748" max="10748" width="12.75" style="130" customWidth="1"/>
    <col min="10749" max="10749" width="13.875" style="130" customWidth="1"/>
    <col min="10750" max="10750" width="14.375" style="130" customWidth="1"/>
    <col min="10751" max="10751" width="12.75" style="130" customWidth="1"/>
    <col min="10752" max="10752" width="13.875" style="130" customWidth="1"/>
    <col min="10753" max="10753" width="14.375" style="130" customWidth="1"/>
    <col min="10754" max="10754" width="12.75" style="130" customWidth="1"/>
    <col min="10755" max="10757" width="7.375" style="130" customWidth="1"/>
    <col min="10758" max="10758" width="10.75" style="130" customWidth="1"/>
    <col min="10759" max="10991" width="9.125" style="130"/>
    <col min="10992" max="10992" width="6.625" style="130" customWidth="1"/>
    <col min="10993" max="10993" width="11.375" style="130" customWidth="1"/>
    <col min="10994" max="10994" width="6.875" style="130" customWidth="1"/>
    <col min="10995" max="10995" width="16.375" style="130" customWidth="1"/>
    <col min="10996" max="10996" width="14.125" style="130" customWidth="1"/>
    <col min="10997" max="10997" width="5.375" style="130" customWidth="1"/>
    <col min="10998" max="10998" width="44.875" style="130" customWidth="1"/>
    <col min="10999" max="10999" width="7.25" style="130" customWidth="1"/>
    <col min="11000" max="11000" width="6.375" style="130" customWidth="1"/>
    <col min="11001" max="11001" width="11.875" style="130" customWidth="1"/>
    <col min="11002" max="11002" width="14.625" style="130" customWidth="1"/>
    <col min="11003" max="11003" width="14.375" style="130" customWidth="1"/>
    <col min="11004" max="11004" width="12.75" style="130" customWidth="1"/>
    <col min="11005" max="11005" width="13.875" style="130" customWidth="1"/>
    <col min="11006" max="11006" width="14.375" style="130" customWidth="1"/>
    <col min="11007" max="11007" width="12.75" style="130" customWidth="1"/>
    <col min="11008" max="11008" width="13.875" style="130" customWidth="1"/>
    <col min="11009" max="11009" width="14.375" style="130" customWidth="1"/>
    <col min="11010" max="11010" width="12.75" style="130" customWidth="1"/>
    <col min="11011" max="11013" width="7.375" style="130" customWidth="1"/>
    <col min="11014" max="11014" width="10.75" style="130" customWidth="1"/>
    <col min="11015" max="11247" width="9.125" style="130"/>
    <col min="11248" max="11248" width="6.625" style="130" customWidth="1"/>
    <col min="11249" max="11249" width="11.375" style="130" customWidth="1"/>
    <col min="11250" max="11250" width="6.875" style="130" customWidth="1"/>
    <col min="11251" max="11251" width="16.375" style="130" customWidth="1"/>
    <col min="11252" max="11252" width="14.125" style="130" customWidth="1"/>
    <col min="11253" max="11253" width="5.375" style="130" customWidth="1"/>
    <col min="11254" max="11254" width="44.875" style="130" customWidth="1"/>
    <col min="11255" max="11255" width="7.25" style="130" customWidth="1"/>
    <col min="11256" max="11256" width="6.375" style="130" customWidth="1"/>
    <col min="11257" max="11257" width="11.875" style="130" customWidth="1"/>
    <col min="11258" max="11258" width="14.625" style="130" customWidth="1"/>
    <col min="11259" max="11259" width="14.375" style="130" customWidth="1"/>
    <col min="11260" max="11260" width="12.75" style="130" customWidth="1"/>
    <col min="11261" max="11261" width="13.875" style="130" customWidth="1"/>
    <col min="11262" max="11262" width="14.375" style="130" customWidth="1"/>
    <col min="11263" max="11263" width="12.75" style="130" customWidth="1"/>
    <col min="11264" max="11264" width="13.875" style="130" customWidth="1"/>
    <col min="11265" max="11265" width="14.375" style="130" customWidth="1"/>
    <col min="11266" max="11266" width="12.75" style="130" customWidth="1"/>
    <col min="11267" max="11269" width="7.375" style="130" customWidth="1"/>
    <col min="11270" max="11270" width="10.75" style="130" customWidth="1"/>
    <col min="11271" max="11503" width="9.125" style="130"/>
    <col min="11504" max="11504" width="6.625" style="130" customWidth="1"/>
    <col min="11505" max="11505" width="11.375" style="130" customWidth="1"/>
    <col min="11506" max="11506" width="6.875" style="130" customWidth="1"/>
    <col min="11507" max="11507" width="16.375" style="130" customWidth="1"/>
    <col min="11508" max="11508" width="14.125" style="130" customWidth="1"/>
    <col min="11509" max="11509" width="5.375" style="130" customWidth="1"/>
    <col min="11510" max="11510" width="44.875" style="130" customWidth="1"/>
    <col min="11511" max="11511" width="7.25" style="130" customWidth="1"/>
    <col min="11512" max="11512" width="6.375" style="130" customWidth="1"/>
    <col min="11513" max="11513" width="11.875" style="130" customWidth="1"/>
    <col min="11514" max="11514" width="14.625" style="130" customWidth="1"/>
    <col min="11515" max="11515" width="14.375" style="130" customWidth="1"/>
    <col min="11516" max="11516" width="12.75" style="130" customWidth="1"/>
    <col min="11517" max="11517" width="13.875" style="130" customWidth="1"/>
    <col min="11518" max="11518" width="14.375" style="130" customWidth="1"/>
    <col min="11519" max="11519" width="12.75" style="130" customWidth="1"/>
    <col min="11520" max="11520" width="13.875" style="130" customWidth="1"/>
    <col min="11521" max="11521" width="14.375" style="130" customWidth="1"/>
    <col min="11522" max="11522" width="12.75" style="130" customWidth="1"/>
    <col min="11523" max="11525" width="7.375" style="130" customWidth="1"/>
    <col min="11526" max="11526" width="10.75" style="130" customWidth="1"/>
    <col min="11527" max="11759" width="9.125" style="130"/>
    <col min="11760" max="11760" width="6.625" style="130" customWidth="1"/>
    <col min="11761" max="11761" width="11.375" style="130" customWidth="1"/>
    <col min="11762" max="11762" width="6.875" style="130" customWidth="1"/>
    <col min="11763" max="11763" width="16.375" style="130" customWidth="1"/>
    <col min="11764" max="11764" width="14.125" style="130" customWidth="1"/>
    <col min="11765" max="11765" width="5.375" style="130" customWidth="1"/>
    <col min="11766" max="11766" width="44.875" style="130" customWidth="1"/>
    <col min="11767" max="11767" width="7.25" style="130" customWidth="1"/>
    <col min="11768" max="11768" width="6.375" style="130" customWidth="1"/>
    <col min="11769" max="11769" width="11.875" style="130" customWidth="1"/>
    <col min="11770" max="11770" width="14.625" style="130" customWidth="1"/>
    <col min="11771" max="11771" width="14.375" style="130" customWidth="1"/>
    <col min="11772" max="11772" width="12.75" style="130" customWidth="1"/>
    <col min="11773" max="11773" width="13.875" style="130" customWidth="1"/>
    <col min="11774" max="11774" width="14.375" style="130" customWidth="1"/>
    <col min="11775" max="11775" width="12.75" style="130" customWidth="1"/>
    <col min="11776" max="11776" width="13.875" style="130" customWidth="1"/>
    <col min="11777" max="11777" width="14.375" style="130" customWidth="1"/>
    <col min="11778" max="11778" width="12.75" style="130" customWidth="1"/>
    <col min="11779" max="11781" width="7.375" style="130" customWidth="1"/>
    <col min="11782" max="11782" width="10.75" style="130" customWidth="1"/>
    <col min="11783" max="12015" width="9.125" style="130"/>
    <col min="12016" max="12016" width="6.625" style="130" customWidth="1"/>
    <col min="12017" max="12017" width="11.375" style="130" customWidth="1"/>
    <col min="12018" max="12018" width="6.875" style="130" customWidth="1"/>
    <col min="12019" max="12019" width="16.375" style="130" customWidth="1"/>
    <col min="12020" max="12020" width="14.125" style="130" customWidth="1"/>
    <col min="12021" max="12021" width="5.375" style="130" customWidth="1"/>
    <col min="12022" max="12022" width="44.875" style="130" customWidth="1"/>
    <col min="12023" max="12023" width="7.25" style="130" customWidth="1"/>
    <col min="12024" max="12024" width="6.375" style="130" customWidth="1"/>
    <col min="12025" max="12025" width="11.875" style="130" customWidth="1"/>
    <col min="12026" max="12026" width="14.625" style="130" customWidth="1"/>
    <col min="12027" max="12027" width="14.375" style="130" customWidth="1"/>
    <col min="12028" max="12028" width="12.75" style="130" customWidth="1"/>
    <col min="12029" max="12029" width="13.875" style="130" customWidth="1"/>
    <col min="12030" max="12030" width="14.375" style="130" customWidth="1"/>
    <col min="12031" max="12031" width="12.75" style="130" customWidth="1"/>
    <col min="12032" max="12032" width="13.875" style="130" customWidth="1"/>
    <col min="12033" max="12033" width="14.375" style="130" customWidth="1"/>
    <col min="12034" max="12034" width="12.75" style="130" customWidth="1"/>
    <col min="12035" max="12037" width="7.375" style="130" customWidth="1"/>
    <col min="12038" max="12038" width="10.75" style="130" customWidth="1"/>
    <col min="12039" max="12271" width="9.125" style="130"/>
    <col min="12272" max="12272" width="6.625" style="130" customWidth="1"/>
    <col min="12273" max="12273" width="11.375" style="130" customWidth="1"/>
    <col min="12274" max="12274" width="6.875" style="130" customWidth="1"/>
    <col min="12275" max="12275" width="16.375" style="130" customWidth="1"/>
    <col min="12276" max="12276" width="14.125" style="130" customWidth="1"/>
    <col min="12277" max="12277" width="5.375" style="130" customWidth="1"/>
    <col min="12278" max="12278" width="44.875" style="130" customWidth="1"/>
    <col min="12279" max="12279" width="7.25" style="130" customWidth="1"/>
    <col min="12280" max="12280" width="6.375" style="130" customWidth="1"/>
    <col min="12281" max="12281" width="11.875" style="130" customWidth="1"/>
    <col min="12282" max="12282" width="14.625" style="130" customWidth="1"/>
    <col min="12283" max="12283" width="14.375" style="130" customWidth="1"/>
    <col min="12284" max="12284" width="12.75" style="130" customWidth="1"/>
    <col min="12285" max="12285" width="13.875" style="130" customWidth="1"/>
    <col min="12286" max="12286" width="14.375" style="130" customWidth="1"/>
    <col min="12287" max="12287" width="12.75" style="130" customWidth="1"/>
    <col min="12288" max="12288" width="13.875" style="130" customWidth="1"/>
    <col min="12289" max="12289" width="14.375" style="130" customWidth="1"/>
    <col min="12290" max="12290" width="12.75" style="130" customWidth="1"/>
    <col min="12291" max="12293" width="7.375" style="130" customWidth="1"/>
    <col min="12294" max="12294" width="10.75" style="130" customWidth="1"/>
    <col min="12295" max="12527" width="9.125" style="130"/>
    <col min="12528" max="12528" width="6.625" style="130" customWidth="1"/>
    <col min="12529" max="12529" width="11.375" style="130" customWidth="1"/>
    <col min="12530" max="12530" width="6.875" style="130" customWidth="1"/>
    <col min="12531" max="12531" width="16.375" style="130" customWidth="1"/>
    <col min="12532" max="12532" width="14.125" style="130" customWidth="1"/>
    <col min="12533" max="12533" width="5.375" style="130" customWidth="1"/>
    <col min="12534" max="12534" width="44.875" style="130" customWidth="1"/>
    <col min="12535" max="12535" width="7.25" style="130" customWidth="1"/>
    <col min="12536" max="12536" width="6.375" style="130" customWidth="1"/>
    <col min="12537" max="12537" width="11.875" style="130" customWidth="1"/>
    <col min="12538" max="12538" width="14.625" style="130" customWidth="1"/>
    <col min="12539" max="12539" width="14.375" style="130" customWidth="1"/>
    <col min="12540" max="12540" width="12.75" style="130" customWidth="1"/>
    <col min="12541" max="12541" width="13.875" style="130" customWidth="1"/>
    <col min="12542" max="12542" width="14.375" style="130" customWidth="1"/>
    <col min="12543" max="12543" width="12.75" style="130" customWidth="1"/>
    <col min="12544" max="12544" width="13.875" style="130" customWidth="1"/>
    <col min="12545" max="12545" width="14.375" style="130" customWidth="1"/>
    <col min="12546" max="12546" width="12.75" style="130" customWidth="1"/>
    <col min="12547" max="12549" width="7.375" style="130" customWidth="1"/>
    <col min="12550" max="12550" width="10.75" style="130" customWidth="1"/>
    <col min="12551" max="12783" width="9.125" style="130"/>
    <col min="12784" max="12784" width="6.625" style="130" customWidth="1"/>
    <col min="12785" max="12785" width="11.375" style="130" customWidth="1"/>
    <col min="12786" max="12786" width="6.875" style="130" customWidth="1"/>
    <col min="12787" max="12787" width="16.375" style="130" customWidth="1"/>
    <col min="12788" max="12788" width="14.125" style="130" customWidth="1"/>
    <col min="12789" max="12789" width="5.375" style="130" customWidth="1"/>
    <col min="12790" max="12790" width="44.875" style="130" customWidth="1"/>
    <col min="12791" max="12791" width="7.25" style="130" customWidth="1"/>
    <col min="12792" max="12792" width="6.375" style="130" customWidth="1"/>
    <col min="12793" max="12793" width="11.875" style="130" customWidth="1"/>
    <col min="12794" max="12794" width="14.625" style="130" customWidth="1"/>
    <col min="12795" max="12795" width="14.375" style="130" customWidth="1"/>
    <col min="12796" max="12796" width="12.75" style="130" customWidth="1"/>
    <col min="12797" max="12797" width="13.875" style="130" customWidth="1"/>
    <col min="12798" max="12798" width="14.375" style="130" customWidth="1"/>
    <col min="12799" max="12799" width="12.75" style="130" customWidth="1"/>
    <col min="12800" max="12800" width="13.875" style="130" customWidth="1"/>
    <col min="12801" max="12801" width="14.375" style="130" customWidth="1"/>
    <col min="12802" max="12802" width="12.75" style="130" customWidth="1"/>
    <col min="12803" max="12805" width="7.375" style="130" customWidth="1"/>
    <col min="12806" max="12806" width="10.75" style="130" customWidth="1"/>
    <col min="12807" max="13039" width="9.125" style="130"/>
    <col min="13040" max="13040" width="6.625" style="130" customWidth="1"/>
    <col min="13041" max="13041" width="11.375" style="130" customWidth="1"/>
    <col min="13042" max="13042" width="6.875" style="130" customWidth="1"/>
    <col min="13043" max="13043" width="16.375" style="130" customWidth="1"/>
    <col min="13044" max="13044" width="14.125" style="130" customWidth="1"/>
    <col min="13045" max="13045" width="5.375" style="130" customWidth="1"/>
    <col min="13046" max="13046" width="44.875" style="130" customWidth="1"/>
    <col min="13047" max="13047" width="7.25" style="130" customWidth="1"/>
    <col min="13048" max="13048" width="6.375" style="130" customWidth="1"/>
    <col min="13049" max="13049" width="11.875" style="130" customWidth="1"/>
    <col min="13050" max="13050" width="14.625" style="130" customWidth="1"/>
    <col min="13051" max="13051" width="14.375" style="130" customWidth="1"/>
    <col min="13052" max="13052" width="12.75" style="130" customWidth="1"/>
    <col min="13053" max="13053" width="13.875" style="130" customWidth="1"/>
    <col min="13054" max="13054" width="14.375" style="130" customWidth="1"/>
    <col min="13055" max="13055" width="12.75" style="130" customWidth="1"/>
    <col min="13056" max="13056" width="13.875" style="130" customWidth="1"/>
    <col min="13057" max="13057" width="14.375" style="130" customWidth="1"/>
    <col min="13058" max="13058" width="12.75" style="130" customWidth="1"/>
    <col min="13059" max="13061" width="7.375" style="130" customWidth="1"/>
    <col min="13062" max="13062" width="10.75" style="130" customWidth="1"/>
    <col min="13063" max="13295" width="9.125" style="130"/>
    <col min="13296" max="13296" width="6.625" style="130" customWidth="1"/>
    <col min="13297" max="13297" width="11.375" style="130" customWidth="1"/>
    <col min="13298" max="13298" width="6.875" style="130" customWidth="1"/>
    <col min="13299" max="13299" width="16.375" style="130" customWidth="1"/>
    <col min="13300" max="13300" width="14.125" style="130" customWidth="1"/>
    <col min="13301" max="13301" width="5.375" style="130" customWidth="1"/>
    <col min="13302" max="13302" width="44.875" style="130" customWidth="1"/>
    <col min="13303" max="13303" width="7.25" style="130" customWidth="1"/>
    <col min="13304" max="13304" width="6.375" style="130" customWidth="1"/>
    <col min="13305" max="13305" width="11.875" style="130" customWidth="1"/>
    <col min="13306" max="13306" width="14.625" style="130" customWidth="1"/>
    <col min="13307" max="13307" width="14.375" style="130" customWidth="1"/>
    <col min="13308" max="13308" width="12.75" style="130" customWidth="1"/>
    <col min="13309" max="13309" width="13.875" style="130" customWidth="1"/>
    <col min="13310" max="13310" width="14.375" style="130" customWidth="1"/>
    <col min="13311" max="13311" width="12.75" style="130" customWidth="1"/>
    <col min="13312" max="13312" width="13.875" style="130" customWidth="1"/>
    <col min="13313" max="13313" width="14.375" style="130" customWidth="1"/>
    <col min="13314" max="13314" width="12.75" style="130" customWidth="1"/>
    <col min="13315" max="13317" width="7.375" style="130" customWidth="1"/>
    <col min="13318" max="13318" width="10.75" style="130" customWidth="1"/>
    <col min="13319" max="13551" width="9.125" style="130"/>
    <col min="13552" max="13552" width="6.625" style="130" customWidth="1"/>
    <col min="13553" max="13553" width="11.375" style="130" customWidth="1"/>
    <col min="13554" max="13554" width="6.875" style="130" customWidth="1"/>
    <col min="13555" max="13555" width="16.375" style="130" customWidth="1"/>
    <col min="13556" max="13556" width="14.125" style="130" customWidth="1"/>
    <col min="13557" max="13557" width="5.375" style="130" customWidth="1"/>
    <col min="13558" max="13558" width="44.875" style="130" customWidth="1"/>
    <col min="13559" max="13559" width="7.25" style="130" customWidth="1"/>
    <col min="13560" max="13560" width="6.375" style="130" customWidth="1"/>
    <col min="13561" max="13561" width="11.875" style="130" customWidth="1"/>
    <col min="13562" max="13562" width="14.625" style="130" customWidth="1"/>
    <col min="13563" max="13563" width="14.375" style="130" customWidth="1"/>
    <col min="13564" max="13564" width="12.75" style="130" customWidth="1"/>
    <col min="13565" max="13565" width="13.875" style="130" customWidth="1"/>
    <col min="13566" max="13566" width="14.375" style="130" customWidth="1"/>
    <col min="13567" max="13567" width="12.75" style="130" customWidth="1"/>
    <col min="13568" max="13568" width="13.875" style="130" customWidth="1"/>
    <col min="13569" max="13569" width="14.375" style="130" customWidth="1"/>
    <col min="13570" max="13570" width="12.75" style="130" customWidth="1"/>
    <col min="13571" max="13573" width="7.375" style="130" customWidth="1"/>
    <col min="13574" max="13574" width="10.75" style="130" customWidth="1"/>
    <col min="13575" max="13807" width="9.125" style="130"/>
    <col min="13808" max="13808" width="6.625" style="130" customWidth="1"/>
    <col min="13809" max="13809" width="11.375" style="130" customWidth="1"/>
    <col min="13810" max="13810" width="6.875" style="130" customWidth="1"/>
    <col min="13811" max="13811" width="16.375" style="130" customWidth="1"/>
    <col min="13812" max="13812" width="14.125" style="130" customWidth="1"/>
    <col min="13813" max="13813" width="5.375" style="130" customWidth="1"/>
    <col min="13814" max="13814" width="44.875" style="130" customWidth="1"/>
    <col min="13815" max="13815" width="7.25" style="130" customWidth="1"/>
    <col min="13816" max="13816" width="6.375" style="130" customWidth="1"/>
    <col min="13817" max="13817" width="11.875" style="130" customWidth="1"/>
    <col min="13818" max="13818" width="14.625" style="130" customWidth="1"/>
    <col min="13819" max="13819" width="14.375" style="130" customWidth="1"/>
    <col min="13820" max="13820" width="12.75" style="130" customWidth="1"/>
    <col min="13821" max="13821" width="13.875" style="130" customWidth="1"/>
    <col min="13822" max="13822" width="14.375" style="130" customWidth="1"/>
    <col min="13823" max="13823" width="12.75" style="130" customWidth="1"/>
    <col min="13824" max="13824" width="13.875" style="130" customWidth="1"/>
    <col min="13825" max="13825" width="14.375" style="130" customWidth="1"/>
    <col min="13826" max="13826" width="12.75" style="130" customWidth="1"/>
    <col min="13827" max="13829" width="7.375" style="130" customWidth="1"/>
    <col min="13830" max="13830" width="10.75" style="130" customWidth="1"/>
    <col min="13831" max="14063" width="9.125" style="130"/>
    <col min="14064" max="14064" width="6.625" style="130" customWidth="1"/>
    <col min="14065" max="14065" width="11.375" style="130" customWidth="1"/>
    <col min="14066" max="14066" width="6.875" style="130" customWidth="1"/>
    <col min="14067" max="14067" width="16.375" style="130" customWidth="1"/>
    <col min="14068" max="14068" width="14.125" style="130" customWidth="1"/>
    <col min="14069" max="14069" width="5.375" style="130" customWidth="1"/>
    <col min="14070" max="14070" width="44.875" style="130" customWidth="1"/>
    <col min="14071" max="14071" width="7.25" style="130" customWidth="1"/>
    <col min="14072" max="14072" width="6.375" style="130" customWidth="1"/>
    <col min="14073" max="14073" width="11.875" style="130" customWidth="1"/>
    <col min="14074" max="14074" width="14.625" style="130" customWidth="1"/>
    <col min="14075" max="14075" width="14.375" style="130" customWidth="1"/>
    <col min="14076" max="14076" width="12.75" style="130" customWidth="1"/>
    <col min="14077" max="14077" width="13.875" style="130" customWidth="1"/>
    <col min="14078" max="14078" width="14.375" style="130" customWidth="1"/>
    <col min="14079" max="14079" width="12.75" style="130" customWidth="1"/>
    <col min="14080" max="14080" width="13.875" style="130" customWidth="1"/>
    <col min="14081" max="14081" width="14.375" style="130" customWidth="1"/>
    <col min="14082" max="14082" width="12.75" style="130" customWidth="1"/>
    <col min="14083" max="14085" width="7.375" style="130" customWidth="1"/>
    <col min="14086" max="14086" width="10.75" style="130" customWidth="1"/>
    <col min="14087" max="14319" width="9.125" style="130"/>
    <col min="14320" max="14320" width="6.625" style="130" customWidth="1"/>
    <col min="14321" max="14321" width="11.375" style="130" customWidth="1"/>
    <col min="14322" max="14322" width="6.875" style="130" customWidth="1"/>
    <col min="14323" max="14323" width="16.375" style="130" customWidth="1"/>
    <col min="14324" max="14324" width="14.125" style="130" customWidth="1"/>
    <col min="14325" max="14325" width="5.375" style="130" customWidth="1"/>
    <col min="14326" max="14326" width="44.875" style="130" customWidth="1"/>
    <col min="14327" max="14327" width="7.25" style="130" customWidth="1"/>
    <col min="14328" max="14328" width="6.375" style="130" customWidth="1"/>
    <col min="14329" max="14329" width="11.875" style="130" customWidth="1"/>
    <col min="14330" max="14330" width="14.625" style="130" customWidth="1"/>
    <col min="14331" max="14331" width="14.375" style="130" customWidth="1"/>
    <col min="14332" max="14332" width="12.75" style="130" customWidth="1"/>
    <col min="14333" max="14333" width="13.875" style="130" customWidth="1"/>
    <col min="14334" max="14334" width="14.375" style="130" customWidth="1"/>
    <col min="14335" max="14335" width="12.75" style="130" customWidth="1"/>
    <col min="14336" max="14336" width="13.875" style="130" customWidth="1"/>
    <col min="14337" max="14337" width="14.375" style="130" customWidth="1"/>
    <col min="14338" max="14338" width="12.75" style="130" customWidth="1"/>
    <col min="14339" max="14341" width="7.375" style="130" customWidth="1"/>
    <col min="14342" max="14342" width="10.75" style="130" customWidth="1"/>
    <col min="14343" max="14575" width="9.125" style="130"/>
    <col min="14576" max="14576" width="6.625" style="130" customWidth="1"/>
    <col min="14577" max="14577" width="11.375" style="130" customWidth="1"/>
    <col min="14578" max="14578" width="6.875" style="130" customWidth="1"/>
    <col min="14579" max="14579" width="16.375" style="130" customWidth="1"/>
    <col min="14580" max="14580" width="14.125" style="130" customWidth="1"/>
    <col min="14581" max="14581" width="5.375" style="130" customWidth="1"/>
    <col min="14582" max="14582" width="44.875" style="130" customWidth="1"/>
    <col min="14583" max="14583" width="7.25" style="130" customWidth="1"/>
    <col min="14584" max="14584" width="6.375" style="130" customWidth="1"/>
    <col min="14585" max="14585" width="11.875" style="130" customWidth="1"/>
    <col min="14586" max="14586" width="14.625" style="130" customWidth="1"/>
    <col min="14587" max="14587" width="14.375" style="130" customWidth="1"/>
    <col min="14588" max="14588" width="12.75" style="130" customWidth="1"/>
    <col min="14589" max="14589" width="13.875" style="130" customWidth="1"/>
    <col min="14590" max="14590" width="14.375" style="130" customWidth="1"/>
    <col min="14591" max="14591" width="12.75" style="130" customWidth="1"/>
    <col min="14592" max="14592" width="13.875" style="130" customWidth="1"/>
    <col min="14593" max="14593" width="14.375" style="130" customWidth="1"/>
    <col min="14594" max="14594" width="12.75" style="130" customWidth="1"/>
    <col min="14595" max="14597" width="7.375" style="130" customWidth="1"/>
    <col min="14598" max="14598" width="10.75" style="130" customWidth="1"/>
    <col min="14599" max="14831" width="9.125" style="130"/>
    <col min="14832" max="14832" width="6.625" style="130" customWidth="1"/>
    <col min="14833" max="14833" width="11.375" style="130" customWidth="1"/>
    <col min="14834" max="14834" width="6.875" style="130" customWidth="1"/>
    <col min="14835" max="14835" width="16.375" style="130" customWidth="1"/>
    <col min="14836" max="14836" width="14.125" style="130" customWidth="1"/>
    <col min="14837" max="14837" width="5.375" style="130" customWidth="1"/>
    <col min="14838" max="14838" width="44.875" style="130" customWidth="1"/>
    <col min="14839" max="14839" width="7.25" style="130" customWidth="1"/>
    <col min="14840" max="14840" width="6.375" style="130" customWidth="1"/>
    <col min="14841" max="14841" width="11.875" style="130" customWidth="1"/>
    <col min="14842" max="14842" width="14.625" style="130" customWidth="1"/>
    <col min="14843" max="14843" width="14.375" style="130" customWidth="1"/>
    <col min="14844" max="14844" width="12.75" style="130" customWidth="1"/>
    <col min="14845" max="14845" width="13.875" style="130" customWidth="1"/>
    <col min="14846" max="14846" width="14.375" style="130" customWidth="1"/>
    <col min="14847" max="14847" width="12.75" style="130" customWidth="1"/>
    <col min="14848" max="14848" width="13.875" style="130" customWidth="1"/>
    <col min="14849" max="14849" width="14.375" style="130" customWidth="1"/>
    <col min="14850" max="14850" width="12.75" style="130" customWidth="1"/>
    <col min="14851" max="14853" width="7.375" style="130" customWidth="1"/>
    <col min="14854" max="14854" width="10.75" style="130" customWidth="1"/>
    <col min="14855" max="15087" width="9.125" style="130"/>
    <col min="15088" max="15088" width="6.625" style="130" customWidth="1"/>
    <col min="15089" max="15089" width="11.375" style="130" customWidth="1"/>
    <col min="15090" max="15090" width="6.875" style="130" customWidth="1"/>
    <col min="15091" max="15091" width="16.375" style="130" customWidth="1"/>
    <col min="15092" max="15092" width="14.125" style="130" customWidth="1"/>
    <col min="15093" max="15093" width="5.375" style="130" customWidth="1"/>
    <col min="15094" max="15094" width="44.875" style="130" customWidth="1"/>
    <col min="15095" max="15095" width="7.25" style="130" customWidth="1"/>
    <col min="15096" max="15096" width="6.375" style="130" customWidth="1"/>
    <col min="15097" max="15097" width="11.875" style="130" customWidth="1"/>
    <col min="15098" max="15098" width="14.625" style="130" customWidth="1"/>
    <col min="15099" max="15099" width="14.375" style="130" customWidth="1"/>
    <col min="15100" max="15100" width="12.75" style="130" customWidth="1"/>
    <col min="15101" max="15101" width="13.875" style="130" customWidth="1"/>
    <col min="15102" max="15102" width="14.375" style="130" customWidth="1"/>
    <col min="15103" max="15103" width="12.75" style="130" customWidth="1"/>
    <col min="15104" max="15104" width="13.875" style="130" customWidth="1"/>
    <col min="15105" max="15105" width="14.375" style="130" customWidth="1"/>
    <col min="15106" max="15106" width="12.75" style="130" customWidth="1"/>
    <col min="15107" max="15109" width="7.375" style="130" customWidth="1"/>
    <col min="15110" max="15110" width="10.75" style="130" customWidth="1"/>
    <col min="15111" max="15343" width="9.125" style="130"/>
    <col min="15344" max="15344" width="6.625" style="130" customWidth="1"/>
    <col min="15345" max="15345" width="11.375" style="130" customWidth="1"/>
    <col min="15346" max="15346" width="6.875" style="130" customWidth="1"/>
    <col min="15347" max="15347" width="16.375" style="130" customWidth="1"/>
    <col min="15348" max="15348" width="14.125" style="130" customWidth="1"/>
    <col min="15349" max="15349" width="5.375" style="130" customWidth="1"/>
    <col min="15350" max="15350" width="44.875" style="130" customWidth="1"/>
    <col min="15351" max="15351" width="7.25" style="130" customWidth="1"/>
    <col min="15352" max="15352" width="6.375" style="130" customWidth="1"/>
    <col min="15353" max="15353" width="11.875" style="130" customWidth="1"/>
    <col min="15354" max="15354" width="14.625" style="130" customWidth="1"/>
    <col min="15355" max="15355" width="14.375" style="130" customWidth="1"/>
    <col min="15356" max="15356" width="12.75" style="130" customWidth="1"/>
    <col min="15357" max="15357" width="13.875" style="130" customWidth="1"/>
    <col min="15358" max="15358" width="14.375" style="130" customWidth="1"/>
    <col min="15359" max="15359" width="12.75" style="130" customWidth="1"/>
    <col min="15360" max="15360" width="13.875" style="130" customWidth="1"/>
    <col min="15361" max="15361" width="14.375" style="130" customWidth="1"/>
    <col min="15362" max="15362" width="12.75" style="130" customWidth="1"/>
    <col min="15363" max="15365" width="7.375" style="130" customWidth="1"/>
    <col min="15366" max="15366" width="10.75" style="130" customWidth="1"/>
    <col min="15367" max="15599" width="9.125" style="130"/>
    <col min="15600" max="15600" width="6.625" style="130" customWidth="1"/>
    <col min="15601" max="15601" width="11.375" style="130" customWidth="1"/>
    <col min="15602" max="15602" width="6.875" style="130" customWidth="1"/>
    <col min="15603" max="15603" width="16.375" style="130" customWidth="1"/>
    <col min="15604" max="15604" width="14.125" style="130" customWidth="1"/>
    <col min="15605" max="15605" width="5.375" style="130" customWidth="1"/>
    <col min="15606" max="15606" width="44.875" style="130" customWidth="1"/>
    <col min="15607" max="15607" width="7.25" style="130" customWidth="1"/>
    <col min="15608" max="15608" width="6.375" style="130" customWidth="1"/>
    <col min="15609" max="15609" width="11.875" style="130" customWidth="1"/>
    <col min="15610" max="15610" width="14.625" style="130" customWidth="1"/>
    <col min="15611" max="15611" width="14.375" style="130" customWidth="1"/>
    <col min="15612" max="15612" width="12.75" style="130" customWidth="1"/>
    <col min="15613" max="15613" width="13.875" style="130" customWidth="1"/>
    <col min="15614" max="15614" width="14.375" style="130" customWidth="1"/>
    <col min="15615" max="15615" width="12.75" style="130" customWidth="1"/>
    <col min="15616" max="15616" width="13.875" style="130" customWidth="1"/>
    <col min="15617" max="15617" width="14.375" style="130" customWidth="1"/>
    <col min="15618" max="15618" width="12.75" style="130" customWidth="1"/>
    <col min="15619" max="15621" width="7.375" style="130" customWidth="1"/>
    <col min="15622" max="15622" width="10.75" style="130" customWidth="1"/>
    <col min="15623" max="15855" width="9.125" style="130"/>
    <col min="15856" max="15856" width="6.625" style="130" customWidth="1"/>
    <col min="15857" max="15857" width="11.375" style="130" customWidth="1"/>
    <col min="15858" max="15858" width="6.875" style="130" customWidth="1"/>
    <col min="15859" max="15859" width="16.375" style="130" customWidth="1"/>
    <col min="15860" max="15860" width="14.125" style="130" customWidth="1"/>
    <col min="15861" max="15861" width="5.375" style="130" customWidth="1"/>
    <col min="15862" max="15862" width="44.875" style="130" customWidth="1"/>
    <col min="15863" max="15863" width="7.25" style="130" customWidth="1"/>
    <col min="15864" max="15864" width="6.375" style="130" customWidth="1"/>
    <col min="15865" max="15865" width="11.875" style="130" customWidth="1"/>
    <col min="15866" max="15866" width="14.625" style="130" customWidth="1"/>
    <col min="15867" max="15867" width="14.375" style="130" customWidth="1"/>
    <col min="15868" max="15868" width="12.75" style="130" customWidth="1"/>
    <col min="15869" max="15869" width="13.875" style="130" customWidth="1"/>
    <col min="15870" max="15870" width="14.375" style="130" customWidth="1"/>
    <col min="15871" max="15871" width="12.75" style="130" customWidth="1"/>
    <col min="15872" max="15872" width="13.875" style="130" customWidth="1"/>
    <col min="15873" max="15873" width="14.375" style="130" customWidth="1"/>
    <col min="15874" max="15874" width="12.75" style="130" customWidth="1"/>
    <col min="15875" max="15877" width="7.375" style="130" customWidth="1"/>
    <col min="15878" max="15878" width="10.75" style="130" customWidth="1"/>
    <col min="15879" max="16111" width="9.125" style="130"/>
    <col min="16112" max="16112" width="6.625" style="130" customWidth="1"/>
    <col min="16113" max="16113" width="11.375" style="130" customWidth="1"/>
    <col min="16114" max="16114" width="6.875" style="130" customWidth="1"/>
    <col min="16115" max="16115" width="16.375" style="130" customWidth="1"/>
    <col min="16116" max="16116" width="14.125" style="130" customWidth="1"/>
    <col min="16117" max="16117" width="5.375" style="130" customWidth="1"/>
    <col min="16118" max="16118" width="44.875" style="130" customWidth="1"/>
    <col min="16119" max="16119" width="7.25" style="130" customWidth="1"/>
    <col min="16120" max="16120" width="6.375" style="130" customWidth="1"/>
    <col min="16121" max="16121" width="11.875" style="130" customWidth="1"/>
    <col min="16122" max="16122" width="14.625" style="130" customWidth="1"/>
    <col min="16123" max="16123" width="14.375" style="130" customWidth="1"/>
    <col min="16124" max="16124" width="12.75" style="130" customWidth="1"/>
    <col min="16125" max="16125" width="13.875" style="130" customWidth="1"/>
    <col min="16126" max="16126" width="14.375" style="130" customWidth="1"/>
    <col min="16127" max="16127" width="12.75" style="130" customWidth="1"/>
    <col min="16128" max="16128" width="13.875" style="130" customWidth="1"/>
    <col min="16129" max="16129" width="14.375" style="130" customWidth="1"/>
    <col min="16130" max="16130" width="12.75" style="130" customWidth="1"/>
    <col min="16131" max="16133" width="7.375" style="130" customWidth="1"/>
    <col min="16134" max="16134" width="10.75" style="130" customWidth="1"/>
    <col min="16135" max="16384" width="9.125" style="130"/>
  </cols>
  <sheetData>
    <row r="1" spans="1:19" x14ac:dyDescent="0.35">
      <c r="A1" s="315" t="s">
        <v>600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126" t="s">
        <v>601</v>
      </c>
      <c r="N1" s="127"/>
      <c r="O1" s="127"/>
      <c r="P1" s="127"/>
    </row>
    <row r="2" spans="1:19" ht="24" customHeight="1" x14ac:dyDescent="0.35">
      <c r="A2" s="316" t="s">
        <v>1438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131"/>
      <c r="N2" s="132"/>
      <c r="O2" s="132"/>
      <c r="P2" s="132"/>
    </row>
    <row r="3" spans="1:19" s="133" customFormat="1" ht="36.75" customHeight="1" x14ac:dyDescent="0.2">
      <c r="A3" s="323" t="s">
        <v>65</v>
      </c>
      <c r="B3" s="323" t="s">
        <v>163</v>
      </c>
      <c r="C3" s="323" t="s">
        <v>164</v>
      </c>
      <c r="D3" s="323" t="s">
        <v>165</v>
      </c>
      <c r="E3" s="323" t="s">
        <v>77</v>
      </c>
      <c r="F3" s="323" t="s">
        <v>166</v>
      </c>
      <c r="G3" s="323" t="s">
        <v>167</v>
      </c>
      <c r="H3" s="335" t="s">
        <v>168</v>
      </c>
      <c r="I3" s="323" t="s">
        <v>169</v>
      </c>
      <c r="J3" s="332" t="s">
        <v>170</v>
      </c>
      <c r="K3" s="333" t="s">
        <v>171</v>
      </c>
      <c r="L3" s="325" t="s">
        <v>596</v>
      </c>
      <c r="M3" s="325" t="s">
        <v>10</v>
      </c>
      <c r="N3" s="328" t="s">
        <v>172</v>
      </c>
      <c r="O3" s="329"/>
      <c r="P3" s="330"/>
      <c r="Q3" s="331" t="s">
        <v>11</v>
      </c>
      <c r="R3" s="327" t="s">
        <v>599</v>
      </c>
      <c r="S3" s="311"/>
    </row>
    <row r="4" spans="1:19" s="133" customFormat="1" ht="63" x14ac:dyDescent="0.2">
      <c r="A4" s="324"/>
      <c r="B4" s="324"/>
      <c r="C4" s="324"/>
      <c r="D4" s="324"/>
      <c r="E4" s="324"/>
      <c r="F4" s="324"/>
      <c r="G4" s="324"/>
      <c r="H4" s="336"/>
      <c r="I4" s="324"/>
      <c r="J4" s="332"/>
      <c r="K4" s="334"/>
      <c r="L4" s="326"/>
      <c r="M4" s="326"/>
      <c r="N4" s="134" t="s">
        <v>173</v>
      </c>
      <c r="O4" s="134" t="s">
        <v>174</v>
      </c>
      <c r="P4" s="134" t="s">
        <v>67</v>
      </c>
      <c r="Q4" s="331"/>
      <c r="R4" s="327"/>
      <c r="S4" s="311"/>
    </row>
    <row r="5" spans="1:19" x14ac:dyDescent="0.35">
      <c r="A5" s="135">
        <v>1</v>
      </c>
      <c r="B5" s="136" t="s">
        <v>59</v>
      </c>
      <c r="C5" s="136" t="s">
        <v>175</v>
      </c>
      <c r="D5" s="136" t="s">
        <v>1423</v>
      </c>
      <c r="E5" s="136" t="s">
        <v>176</v>
      </c>
      <c r="F5" s="136" t="s">
        <v>177</v>
      </c>
      <c r="G5" s="136" t="s">
        <v>178</v>
      </c>
      <c r="H5" s="137"/>
      <c r="I5" s="135"/>
      <c r="J5" s="138"/>
      <c r="K5" s="139"/>
      <c r="L5" s="140"/>
      <c r="M5" s="140"/>
      <c r="N5" s="136"/>
      <c r="O5" s="136"/>
      <c r="P5" s="136"/>
    </row>
    <row r="6" spans="1:19" x14ac:dyDescent="0.35">
      <c r="A6" s="135">
        <v>2</v>
      </c>
      <c r="B6" s="136" t="s">
        <v>59</v>
      </c>
      <c r="C6" s="136" t="s">
        <v>179</v>
      </c>
      <c r="D6" s="136" t="s">
        <v>1423</v>
      </c>
      <c r="E6" s="136" t="s">
        <v>176</v>
      </c>
      <c r="F6" s="136" t="s">
        <v>180</v>
      </c>
      <c r="G6" s="136" t="s">
        <v>181</v>
      </c>
      <c r="H6" s="137">
        <v>9017</v>
      </c>
      <c r="I6" s="135">
        <v>5</v>
      </c>
      <c r="J6" s="138">
        <f>บึงกาฬ!F10</f>
        <v>917668.79</v>
      </c>
      <c r="K6" s="139">
        <f>บึงกาฬ!AH10</f>
        <v>792197.24</v>
      </c>
      <c r="L6" s="140">
        <f>บึงกาฬ!AI10</f>
        <v>1590236.39</v>
      </c>
      <c r="M6" s="140">
        <f>บึงกาฬ!AJ10</f>
        <v>1651793.89</v>
      </c>
      <c r="N6" s="136"/>
      <c r="O6" s="136"/>
      <c r="P6" s="136"/>
      <c r="Q6" s="128">
        <f>L6-M6</f>
        <v>-61557.5</v>
      </c>
      <c r="R6" s="129">
        <f>L6/H6</f>
        <v>176.35980814017964</v>
      </c>
    </row>
    <row r="7" spans="1:19" x14ac:dyDescent="0.35">
      <c r="A7" s="135">
        <v>3</v>
      </c>
      <c r="B7" s="136" t="s">
        <v>59</v>
      </c>
      <c r="C7" s="136" t="s">
        <v>182</v>
      </c>
      <c r="D7" s="136" t="s">
        <v>1423</v>
      </c>
      <c r="E7" s="136" t="s">
        <v>176</v>
      </c>
      <c r="F7" s="136" t="s">
        <v>180</v>
      </c>
      <c r="G7" s="136" t="s">
        <v>183</v>
      </c>
      <c r="H7" s="137">
        <v>4386</v>
      </c>
      <c r="I7" s="135">
        <v>3</v>
      </c>
      <c r="J7" s="138">
        <f>บึงกาฬ!F11</f>
        <v>267288.32000000001</v>
      </c>
      <c r="K7" s="139">
        <f>บึงกาฬ!AH11</f>
        <v>309553.10000000003</v>
      </c>
      <c r="L7" s="140">
        <f>บึงกาฬ!AI11</f>
        <v>837107.88</v>
      </c>
      <c r="M7" s="140">
        <f>บึงกาฬ!AJ11</f>
        <v>926245.26</v>
      </c>
      <c r="N7" s="136"/>
      <c r="O7" s="136"/>
      <c r="P7" s="136"/>
      <c r="Q7" s="128">
        <f t="shared" ref="Q7:Q70" si="0">L7-M7</f>
        <v>-89137.38</v>
      </c>
      <c r="R7" s="129">
        <f t="shared" ref="R7:R70" si="1">L7/H7</f>
        <v>190.85906976744187</v>
      </c>
    </row>
    <row r="8" spans="1:19" x14ac:dyDescent="0.35">
      <c r="A8" s="135">
        <v>4</v>
      </c>
      <c r="B8" s="136" t="s">
        <v>59</v>
      </c>
      <c r="C8" s="136" t="s">
        <v>184</v>
      </c>
      <c r="D8" s="136" t="s">
        <v>1423</v>
      </c>
      <c r="E8" s="136" t="s">
        <v>176</v>
      </c>
      <c r="F8" s="136" t="s">
        <v>180</v>
      </c>
      <c r="G8" s="136" t="s">
        <v>185</v>
      </c>
      <c r="H8" s="137">
        <v>3088</v>
      </c>
      <c r="I8" s="135">
        <v>3</v>
      </c>
      <c r="J8" s="138">
        <f>บึงกาฬ!F12</f>
        <v>1030667.03</v>
      </c>
      <c r="K8" s="139">
        <f>บึงกาฬ!AH12</f>
        <v>642367.65000000014</v>
      </c>
      <c r="L8" s="140">
        <f>บึงกาฬ!AI12</f>
        <v>1300751.6000000001</v>
      </c>
      <c r="M8" s="140">
        <f>บึงกาฬ!AJ12</f>
        <v>2190319.0099999998</v>
      </c>
      <c r="N8" s="136"/>
      <c r="O8" s="136"/>
      <c r="P8" s="136"/>
      <c r="Q8" s="128">
        <f t="shared" si="0"/>
        <v>-889567.40999999968</v>
      </c>
      <c r="R8" s="129">
        <f t="shared" si="1"/>
        <v>421.2278497409327</v>
      </c>
    </row>
    <row r="9" spans="1:19" x14ac:dyDescent="0.35">
      <c r="A9" s="135">
        <v>5</v>
      </c>
      <c r="B9" s="136" t="s">
        <v>59</v>
      </c>
      <c r="C9" s="136" t="s">
        <v>186</v>
      </c>
      <c r="D9" s="136" t="s">
        <v>1423</v>
      </c>
      <c r="E9" s="136" t="s">
        <v>176</v>
      </c>
      <c r="F9" s="136" t="s">
        <v>180</v>
      </c>
      <c r="G9" s="136" t="s">
        <v>187</v>
      </c>
      <c r="H9" s="137">
        <v>2345</v>
      </c>
      <c r="I9" s="135">
        <v>2</v>
      </c>
      <c r="J9" s="138">
        <f>บึงกาฬ!F13</f>
        <v>815642.72</v>
      </c>
      <c r="K9" s="139">
        <f>บึงกาฬ!AH13</f>
        <v>423103.77999999991</v>
      </c>
      <c r="L9" s="140">
        <f>บึงกาฬ!AI13</f>
        <v>720805.01</v>
      </c>
      <c r="M9" s="140">
        <f>บึงกาฬ!AJ13</f>
        <v>1152769.44</v>
      </c>
      <c r="N9" s="136"/>
      <c r="O9" s="136"/>
      <c r="P9" s="136"/>
      <c r="Q9" s="128">
        <f t="shared" si="0"/>
        <v>-431964.42999999993</v>
      </c>
      <c r="R9" s="129">
        <f t="shared" si="1"/>
        <v>307.37953518123669</v>
      </c>
    </row>
    <row r="10" spans="1:19" x14ac:dyDescent="0.35">
      <c r="A10" s="135">
        <v>6</v>
      </c>
      <c r="B10" s="136" t="s">
        <v>59</v>
      </c>
      <c r="C10" s="136" t="s">
        <v>188</v>
      </c>
      <c r="D10" s="136" t="s">
        <v>1423</v>
      </c>
      <c r="E10" s="136" t="s">
        <v>176</v>
      </c>
      <c r="F10" s="136" t="s">
        <v>180</v>
      </c>
      <c r="G10" s="136" t="s">
        <v>189</v>
      </c>
      <c r="H10" s="137">
        <v>6935</v>
      </c>
      <c r="I10" s="135">
        <v>5</v>
      </c>
      <c r="J10" s="138">
        <f>บึงกาฬ!F14</f>
        <v>731789.69</v>
      </c>
      <c r="K10" s="139">
        <f>บึงกาฬ!AH14</f>
        <v>14747.069999999949</v>
      </c>
      <c r="L10" s="140">
        <f>บึงกาฬ!AI14</f>
        <v>1266895.07</v>
      </c>
      <c r="M10" s="140">
        <f>บึงกาฬ!AJ14</f>
        <v>1178807.5</v>
      </c>
      <c r="N10" s="136"/>
      <c r="O10" s="136"/>
      <c r="P10" s="136"/>
      <c r="Q10" s="128">
        <f t="shared" si="0"/>
        <v>88087.570000000065</v>
      </c>
      <c r="R10" s="129">
        <f t="shared" si="1"/>
        <v>182.68133669790916</v>
      </c>
    </row>
    <row r="11" spans="1:19" x14ac:dyDescent="0.35">
      <c r="A11" s="135">
        <v>7</v>
      </c>
      <c r="B11" s="136" t="s">
        <v>59</v>
      </c>
      <c r="C11" s="136" t="s">
        <v>190</v>
      </c>
      <c r="D11" s="136" t="s">
        <v>1423</v>
      </c>
      <c r="E11" s="136" t="s">
        <v>176</v>
      </c>
      <c r="F11" s="136" t="s">
        <v>180</v>
      </c>
      <c r="G11" s="136" t="s">
        <v>191</v>
      </c>
      <c r="H11" s="137">
        <v>5524</v>
      </c>
      <c r="I11" s="135">
        <v>4</v>
      </c>
      <c r="J11" s="138">
        <f>บึงกาฬ!F15</f>
        <v>386829.47</v>
      </c>
      <c r="K11" s="139">
        <f>บึงกาฬ!AH15</f>
        <v>500199.40999999992</v>
      </c>
      <c r="L11" s="140">
        <f>บึงกาฬ!AI15</f>
        <v>1001719.75</v>
      </c>
      <c r="M11" s="140">
        <f>บึงกาฬ!AJ15</f>
        <v>1065953.82</v>
      </c>
      <c r="N11" s="136"/>
      <c r="O11" s="136"/>
      <c r="P11" s="136"/>
      <c r="Q11" s="128">
        <f t="shared" si="0"/>
        <v>-64234.070000000065</v>
      </c>
      <c r="R11" s="129">
        <f t="shared" si="1"/>
        <v>181.33956372194064</v>
      </c>
    </row>
    <row r="12" spans="1:19" x14ac:dyDescent="0.35">
      <c r="A12" s="135">
        <v>8</v>
      </c>
      <c r="B12" s="136" t="s">
        <v>59</v>
      </c>
      <c r="C12" s="136" t="s">
        <v>192</v>
      </c>
      <c r="D12" s="136" t="s">
        <v>1423</v>
      </c>
      <c r="E12" s="136" t="s">
        <v>176</v>
      </c>
      <c r="F12" s="136" t="s">
        <v>180</v>
      </c>
      <c r="G12" s="136" t="s">
        <v>193</v>
      </c>
      <c r="H12" s="137">
        <v>5657</v>
      </c>
      <c r="I12" s="135">
        <v>4</v>
      </c>
      <c r="J12" s="138">
        <f>บึงกาฬ!F16</f>
        <v>337233.99</v>
      </c>
      <c r="K12" s="139">
        <f>บึงกาฬ!AH16</f>
        <v>521919.70999999996</v>
      </c>
      <c r="L12" s="140">
        <f>บึงกาฬ!AI16</f>
        <v>916337.5</v>
      </c>
      <c r="M12" s="140">
        <f>บึงกาฬ!AJ16</f>
        <v>896083.27</v>
      </c>
      <c r="N12" s="136"/>
      <c r="O12" s="136"/>
      <c r="P12" s="136"/>
      <c r="Q12" s="128">
        <f t="shared" si="0"/>
        <v>20254.229999999981</v>
      </c>
      <c r="R12" s="129">
        <f t="shared" si="1"/>
        <v>161.98294148842143</v>
      </c>
    </row>
    <row r="13" spans="1:19" x14ac:dyDescent="0.35">
      <c r="A13" s="135">
        <v>9</v>
      </c>
      <c r="B13" s="136" t="s">
        <v>59</v>
      </c>
      <c r="C13" s="136" t="s">
        <v>194</v>
      </c>
      <c r="D13" s="136" t="s">
        <v>1423</v>
      </c>
      <c r="E13" s="136" t="s">
        <v>176</v>
      </c>
      <c r="F13" s="136" t="s">
        <v>180</v>
      </c>
      <c r="G13" s="136" t="s">
        <v>195</v>
      </c>
      <c r="H13" s="137">
        <v>4057</v>
      </c>
      <c r="I13" s="135">
        <v>3</v>
      </c>
      <c r="J13" s="138">
        <f>บึงกาฬ!F17</f>
        <v>83421.81</v>
      </c>
      <c r="K13" s="139">
        <f>บึงกาฬ!AH17</f>
        <v>25233.729999999981</v>
      </c>
      <c r="L13" s="140">
        <f>บึงกาฬ!AI17</f>
        <v>96759.08</v>
      </c>
      <c r="M13" s="140">
        <f>บึงกาฬ!AJ17</f>
        <v>249183.96</v>
      </c>
      <c r="N13" s="136"/>
      <c r="O13" s="136"/>
      <c r="P13" s="136"/>
      <c r="Q13" s="128">
        <f t="shared" si="0"/>
        <v>-152424.88</v>
      </c>
      <c r="R13" s="129">
        <f t="shared" si="1"/>
        <v>23.849908799605622</v>
      </c>
    </row>
    <row r="14" spans="1:19" x14ac:dyDescent="0.35">
      <c r="A14" s="135">
        <v>10</v>
      </c>
      <c r="B14" s="136" t="s">
        <v>59</v>
      </c>
      <c r="C14" s="136" t="s">
        <v>196</v>
      </c>
      <c r="D14" s="136" t="s">
        <v>1423</v>
      </c>
      <c r="E14" s="136" t="s">
        <v>176</v>
      </c>
      <c r="F14" s="136" t="s">
        <v>180</v>
      </c>
      <c r="G14" s="136" t="s">
        <v>197</v>
      </c>
      <c r="H14" s="137">
        <v>2737</v>
      </c>
      <c r="I14" s="135">
        <v>2</v>
      </c>
      <c r="J14" s="138">
        <f>บึงกาฬ!F18</f>
        <v>418499.15</v>
      </c>
      <c r="K14" s="139">
        <f>บึงกาฬ!AH18</f>
        <v>219643.48000000004</v>
      </c>
      <c r="L14" s="140">
        <f>บึงกาฬ!AI18</f>
        <v>591039.76</v>
      </c>
      <c r="M14" s="140">
        <f>บึงกาฬ!AJ18</f>
        <v>790563.47</v>
      </c>
      <c r="N14" s="136"/>
      <c r="O14" s="136"/>
      <c r="P14" s="136"/>
      <c r="Q14" s="128">
        <f t="shared" si="0"/>
        <v>-199523.70999999996</v>
      </c>
      <c r="R14" s="129">
        <f t="shared" si="1"/>
        <v>215.94437705516989</v>
      </c>
    </row>
    <row r="15" spans="1:19" x14ac:dyDescent="0.35">
      <c r="A15" s="135">
        <v>11</v>
      </c>
      <c r="B15" s="136" t="s">
        <v>59</v>
      </c>
      <c r="C15" s="136" t="s">
        <v>198</v>
      </c>
      <c r="D15" s="136" t="s">
        <v>1423</v>
      </c>
      <c r="E15" s="136" t="s">
        <v>176</v>
      </c>
      <c r="F15" s="136" t="s">
        <v>180</v>
      </c>
      <c r="G15" s="136" t="s">
        <v>199</v>
      </c>
      <c r="H15" s="137">
        <v>4167</v>
      </c>
      <c r="I15" s="135">
        <v>3</v>
      </c>
      <c r="J15" s="138">
        <f>บึงกาฬ!F19</f>
        <v>120100.53</v>
      </c>
      <c r="K15" s="139">
        <f>บึงกาฬ!AH19</f>
        <v>-352730.75</v>
      </c>
      <c r="L15" s="140">
        <f>บึงกาฬ!AI19</f>
        <v>851459.69</v>
      </c>
      <c r="M15" s="140">
        <f>บึงกาฬ!AJ19</f>
        <v>1087481.3699999999</v>
      </c>
      <c r="N15" s="136"/>
      <c r="O15" s="136"/>
      <c r="P15" s="136"/>
      <c r="Q15" s="128">
        <f t="shared" si="0"/>
        <v>-236021.67999999993</v>
      </c>
      <c r="R15" s="129">
        <f t="shared" si="1"/>
        <v>204.33397888168946</v>
      </c>
    </row>
    <row r="16" spans="1:19" x14ac:dyDescent="0.35">
      <c r="A16" s="135">
        <v>12</v>
      </c>
      <c r="B16" s="136" t="s">
        <v>59</v>
      </c>
      <c r="C16" s="136" t="s">
        <v>200</v>
      </c>
      <c r="D16" s="136" t="s">
        <v>1423</v>
      </c>
      <c r="E16" s="136" t="s">
        <v>176</v>
      </c>
      <c r="F16" s="136" t="s">
        <v>180</v>
      </c>
      <c r="G16" s="136" t="s">
        <v>201</v>
      </c>
      <c r="H16" s="137">
        <v>7036</v>
      </c>
      <c r="I16" s="135">
        <v>5</v>
      </c>
      <c r="J16" s="138">
        <f>บึงกาฬ!F20</f>
        <v>699644.93</v>
      </c>
      <c r="K16" s="139">
        <f>บึงกาฬ!AH20</f>
        <v>559662.95000000007</v>
      </c>
      <c r="L16" s="140">
        <f>บึงกาฬ!AI20</f>
        <v>1405257.16</v>
      </c>
      <c r="M16" s="140">
        <f>บึงกาฬ!AJ20</f>
        <v>1349087.81</v>
      </c>
      <c r="N16" s="136"/>
      <c r="O16" s="136"/>
      <c r="P16" s="136"/>
      <c r="Q16" s="128">
        <f t="shared" si="0"/>
        <v>56169.34999999986</v>
      </c>
      <c r="R16" s="129">
        <f t="shared" si="1"/>
        <v>199.7238715179079</v>
      </c>
    </row>
    <row r="17" spans="1:18" x14ac:dyDescent="0.35">
      <c r="A17" s="135">
        <v>13</v>
      </c>
      <c r="B17" s="136" t="s">
        <v>59</v>
      </c>
      <c r="C17" s="136" t="s">
        <v>202</v>
      </c>
      <c r="D17" s="136" t="s">
        <v>1423</v>
      </c>
      <c r="E17" s="136" t="s">
        <v>176</v>
      </c>
      <c r="F17" s="136" t="s">
        <v>180</v>
      </c>
      <c r="G17" s="136" t="s">
        <v>203</v>
      </c>
      <c r="H17" s="137">
        <v>4248</v>
      </c>
      <c r="I17" s="135">
        <v>3</v>
      </c>
      <c r="J17" s="138">
        <f>บึงกาฬ!F21</f>
        <v>178628.48000000001</v>
      </c>
      <c r="K17" s="139">
        <f>บึงกาฬ!AH21</f>
        <v>399051.98000000004</v>
      </c>
      <c r="L17" s="140">
        <f>บึงกาฬ!AI21</f>
        <v>978474.21</v>
      </c>
      <c r="M17" s="140">
        <f>บึงกาฬ!AJ21</f>
        <v>1144961.8900000001</v>
      </c>
      <c r="N17" s="136"/>
      <c r="O17" s="136"/>
      <c r="P17" s="136"/>
      <c r="Q17" s="128">
        <f t="shared" si="0"/>
        <v>-166487.68000000017</v>
      </c>
      <c r="R17" s="129">
        <f t="shared" si="1"/>
        <v>230.33762005649717</v>
      </c>
    </row>
    <row r="18" spans="1:18" x14ac:dyDescent="0.35">
      <c r="A18" s="135">
        <v>14</v>
      </c>
      <c r="B18" s="136" t="s">
        <v>59</v>
      </c>
      <c r="C18" s="136" t="s">
        <v>204</v>
      </c>
      <c r="D18" s="136" t="s">
        <v>1423</v>
      </c>
      <c r="E18" s="136" t="s">
        <v>176</v>
      </c>
      <c r="F18" s="136" t="s">
        <v>180</v>
      </c>
      <c r="G18" s="136" t="s">
        <v>205</v>
      </c>
      <c r="H18" s="137">
        <v>4016</v>
      </c>
      <c r="I18" s="135">
        <v>3</v>
      </c>
      <c r="J18" s="138">
        <f>บึงกาฬ!F22</f>
        <v>748804.1</v>
      </c>
      <c r="K18" s="139">
        <f>บึงกาฬ!AH22</f>
        <v>1057567.5199999998</v>
      </c>
      <c r="L18" s="140">
        <f>บึงกาฬ!AI22</f>
        <v>625252.83000000007</v>
      </c>
      <c r="M18" s="140">
        <f>บึงกาฬ!AJ22</f>
        <v>634042.19999999995</v>
      </c>
      <c r="N18" s="136"/>
      <c r="O18" s="136"/>
      <c r="P18" s="136"/>
      <c r="Q18" s="128">
        <f t="shared" si="0"/>
        <v>-8789.3699999998789</v>
      </c>
      <c r="R18" s="129">
        <f t="shared" si="1"/>
        <v>155.6904457171315</v>
      </c>
    </row>
    <row r="19" spans="1:18" x14ac:dyDescent="0.35">
      <c r="A19" s="135">
        <v>15</v>
      </c>
      <c r="B19" s="136" t="s">
        <v>59</v>
      </c>
      <c r="C19" s="136" t="s">
        <v>206</v>
      </c>
      <c r="D19" s="136" t="s">
        <v>1423</v>
      </c>
      <c r="E19" s="136" t="s">
        <v>176</v>
      </c>
      <c r="F19" s="136" t="s">
        <v>180</v>
      </c>
      <c r="G19" s="136" t="s">
        <v>207</v>
      </c>
      <c r="H19" s="137">
        <v>1202</v>
      </c>
      <c r="I19" s="135">
        <v>1</v>
      </c>
      <c r="J19" s="138">
        <f>บึงกาฬ!F23</f>
        <v>751840.07</v>
      </c>
      <c r="K19" s="139">
        <f>บึงกาฬ!AH23</f>
        <v>585614.34000000008</v>
      </c>
      <c r="L19" s="140">
        <f>บึงกาฬ!AI23</f>
        <v>651783.51</v>
      </c>
      <c r="M19" s="140">
        <f>บึงกาฬ!AJ23</f>
        <v>774822.81</v>
      </c>
      <c r="N19" s="136"/>
      <c r="O19" s="136"/>
      <c r="P19" s="136"/>
      <c r="Q19" s="128">
        <f t="shared" si="0"/>
        <v>-123039.30000000005</v>
      </c>
      <c r="R19" s="129">
        <f t="shared" si="1"/>
        <v>542.2491763727121</v>
      </c>
    </row>
    <row r="20" spans="1:18" s="147" customFormat="1" x14ac:dyDescent="0.35">
      <c r="A20" s="141">
        <v>1</v>
      </c>
      <c r="B20" s="142" t="s">
        <v>59</v>
      </c>
      <c r="C20" s="142"/>
      <c r="D20" s="142"/>
      <c r="E20" s="142" t="s">
        <v>77</v>
      </c>
      <c r="F20" s="142"/>
      <c r="G20" s="142" t="s">
        <v>208</v>
      </c>
      <c r="H20" s="143">
        <f>SUM(H5:H19)</f>
        <v>64415</v>
      </c>
      <c r="I20" s="141"/>
      <c r="J20" s="144">
        <f>SUM(J5:J19)</f>
        <v>7488059.080000001</v>
      </c>
      <c r="K20" s="144">
        <f>SUM(K5:K19)</f>
        <v>5698131.21</v>
      </c>
      <c r="L20" s="144">
        <f>SUM(L5:L19)</f>
        <v>12833879.440000001</v>
      </c>
      <c r="M20" s="144">
        <f>SUM(M5:M19)</f>
        <v>15092115.700000001</v>
      </c>
      <c r="N20" s="142">
        <v>14</v>
      </c>
      <c r="O20" s="142">
        <v>14</v>
      </c>
      <c r="P20" s="142">
        <f>N20-O20</f>
        <v>0</v>
      </c>
      <c r="Q20" s="145">
        <f t="shared" si="0"/>
        <v>-2258236.2599999998</v>
      </c>
      <c r="R20" s="146">
        <f>L20/H20</f>
        <v>199.23743600093147</v>
      </c>
    </row>
    <row r="21" spans="1:18" x14ac:dyDescent="0.35">
      <c r="A21" s="135">
        <v>1</v>
      </c>
      <c r="B21" s="136" t="s">
        <v>59</v>
      </c>
      <c r="C21" s="136" t="s">
        <v>179</v>
      </c>
      <c r="D21" s="136" t="s">
        <v>94</v>
      </c>
      <c r="E21" s="136" t="s">
        <v>209</v>
      </c>
      <c r="F21" s="136" t="s">
        <v>210</v>
      </c>
      <c r="G21" s="136" t="s">
        <v>211</v>
      </c>
      <c r="H21" s="137"/>
      <c r="I21" s="135"/>
      <c r="J21" s="138"/>
      <c r="K21" s="139"/>
      <c r="L21" s="140"/>
      <c r="M21" s="140"/>
      <c r="N21" s="136"/>
      <c r="O21" s="136"/>
      <c r="P21" s="136"/>
    </row>
    <row r="22" spans="1:18" x14ac:dyDescent="0.35">
      <c r="A22" s="135">
        <v>2</v>
      </c>
      <c r="B22" s="136" t="s">
        <v>59</v>
      </c>
      <c r="C22" s="136" t="s">
        <v>182</v>
      </c>
      <c r="D22" s="136" t="s">
        <v>94</v>
      </c>
      <c r="E22" s="136" t="s">
        <v>209</v>
      </c>
      <c r="F22" s="136" t="s">
        <v>180</v>
      </c>
      <c r="G22" s="136" t="s">
        <v>212</v>
      </c>
      <c r="H22" s="137">
        <v>6244</v>
      </c>
      <c r="I22" s="135">
        <v>5</v>
      </c>
      <c r="J22" s="138">
        <f>บึงกาฬ!F24</f>
        <v>155260.25</v>
      </c>
      <c r="K22" s="139">
        <f>บึงกาฬ!AH24</f>
        <v>189630.13</v>
      </c>
      <c r="L22" s="140">
        <f>บึงกาฬ!AI24</f>
        <v>1293738.83</v>
      </c>
      <c r="M22" s="140">
        <f>บึงกาฬ!AJ24</f>
        <v>1313635.1600000001</v>
      </c>
      <c r="N22" s="136"/>
      <c r="O22" s="136"/>
      <c r="P22" s="136"/>
      <c r="Q22" s="128">
        <f t="shared" si="0"/>
        <v>-19896.330000000075</v>
      </c>
      <c r="R22" s="129">
        <f t="shared" si="1"/>
        <v>207.19712203715568</v>
      </c>
    </row>
    <row r="23" spans="1:18" x14ac:dyDescent="0.35">
      <c r="A23" s="135">
        <v>3</v>
      </c>
      <c r="B23" s="136" t="s">
        <v>59</v>
      </c>
      <c r="C23" s="136" t="s">
        <v>184</v>
      </c>
      <c r="D23" s="136" t="s">
        <v>94</v>
      </c>
      <c r="E23" s="136" t="s">
        <v>209</v>
      </c>
      <c r="F23" s="136" t="s">
        <v>180</v>
      </c>
      <c r="G23" s="136" t="s">
        <v>213</v>
      </c>
      <c r="H23" s="137">
        <v>4760</v>
      </c>
      <c r="I23" s="135">
        <v>4</v>
      </c>
      <c r="J23" s="138">
        <f>บึงกาฬ!F25</f>
        <v>175755.19</v>
      </c>
      <c r="K23" s="139">
        <f>บึงกาฬ!AH25</f>
        <v>213400.79</v>
      </c>
      <c r="L23" s="140">
        <f>บึงกาฬ!AI25</f>
        <v>1237620.08</v>
      </c>
      <c r="M23" s="140">
        <f>บึงกาฬ!AJ25</f>
        <v>1141555.74</v>
      </c>
      <c r="N23" s="136"/>
      <c r="O23" s="136"/>
      <c r="P23" s="136"/>
      <c r="Q23" s="128">
        <f t="shared" si="0"/>
        <v>96064.340000000084</v>
      </c>
      <c r="R23" s="129">
        <f t="shared" si="1"/>
        <v>260.00421848739495</v>
      </c>
    </row>
    <row r="24" spans="1:18" x14ac:dyDescent="0.35">
      <c r="A24" s="135">
        <v>4</v>
      </c>
      <c r="B24" s="136" t="s">
        <v>59</v>
      </c>
      <c r="C24" s="136" t="s">
        <v>186</v>
      </c>
      <c r="D24" s="136" t="s">
        <v>94</v>
      </c>
      <c r="E24" s="136" t="s">
        <v>209</v>
      </c>
      <c r="F24" s="136" t="s">
        <v>180</v>
      </c>
      <c r="G24" s="136" t="s">
        <v>214</v>
      </c>
      <c r="H24" s="137">
        <v>3665</v>
      </c>
      <c r="I24" s="135">
        <v>3</v>
      </c>
      <c r="J24" s="138">
        <f>บึงกาฬ!F26</f>
        <v>136875.06</v>
      </c>
      <c r="K24" s="139">
        <f>บึงกาฬ!AH26</f>
        <v>184511.15</v>
      </c>
      <c r="L24" s="140">
        <f>บึงกาฬ!AI26</f>
        <v>761739.07</v>
      </c>
      <c r="M24" s="140">
        <f>บึงกาฬ!AJ26</f>
        <v>769038.56</v>
      </c>
      <c r="N24" s="136"/>
      <c r="O24" s="136"/>
      <c r="P24" s="136"/>
      <c r="Q24" s="128">
        <f t="shared" si="0"/>
        <v>-7299.4900000001071</v>
      </c>
      <c r="R24" s="129">
        <f t="shared" si="1"/>
        <v>207.84149249658935</v>
      </c>
    </row>
    <row r="25" spans="1:18" x14ac:dyDescent="0.35">
      <c r="A25" s="135">
        <v>5</v>
      </c>
      <c r="B25" s="136" t="s">
        <v>59</v>
      </c>
      <c r="C25" s="136" t="s">
        <v>188</v>
      </c>
      <c r="D25" s="136" t="s">
        <v>94</v>
      </c>
      <c r="E25" s="136" t="s">
        <v>209</v>
      </c>
      <c r="F25" s="136" t="s">
        <v>180</v>
      </c>
      <c r="G25" s="136" t="s">
        <v>215</v>
      </c>
      <c r="H25" s="137">
        <v>4355</v>
      </c>
      <c r="I25" s="135">
        <v>3</v>
      </c>
      <c r="J25" s="138">
        <f>บึงกาฬ!F27</f>
        <v>473383.25</v>
      </c>
      <c r="K25" s="139">
        <f>บึงกาฬ!AH27</f>
        <v>363767.63</v>
      </c>
      <c r="L25" s="140">
        <f>บึงกาฬ!AI27</f>
        <v>1252601.6600000001</v>
      </c>
      <c r="M25" s="140">
        <f>บึงกาฬ!AJ27</f>
        <v>1253749.2799999998</v>
      </c>
      <c r="N25" s="136"/>
      <c r="O25" s="136"/>
      <c r="P25" s="136"/>
      <c r="Q25" s="128">
        <f t="shared" si="0"/>
        <v>-1147.6199999996461</v>
      </c>
      <c r="R25" s="129">
        <f t="shared" si="1"/>
        <v>287.62380252583239</v>
      </c>
    </row>
    <row r="26" spans="1:18" x14ac:dyDescent="0.35">
      <c r="A26" s="135">
        <v>6</v>
      </c>
      <c r="B26" s="136" t="s">
        <v>59</v>
      </c>
      <c r="C26" s="136" t="s">
        <v>190</v>
      </c>
      <c r="D26" s="136" t="s">
        <v>94</v>
      </c>
      <c r="E26" s="136" t="s">
        <v>209</v>
      </c>
      <c r="F26" s="136" t="s">
        <v>180</v>
      </c>
      <c r="G26" s="136" t="s">
        <v>216</v>
      </c>
      <c r="H26" s="137">
        <v>2703</v>
      </c>
      <c r="I26" s="135">
        <v>2</v>
      </c>
      <c r="J26" s="138">
        <f>บึงกาฬ!F28</f>
        <v>73609.56</v>
      </c>
      <c r="K26" s="139">
        <f>บึงกาฬ!AH28</f>
        <v>82769.039999999994</v>
      </c>
      <c r="L26" s="140">
        <f>บึงกาฬ!AI28</f>
        <v>236259.22</v>
      </c>
      <c r="M26" s="140">
        <f>บึงกาฬ!AJ28</f>
        <v>245421.83000000002</v>
      </c>
      <c r="N26" s="136"/>
      <c r="O26" s="136"/>
      <c r="P26" s="136"/>
      <c r="Q26" s="128">
        <f t="shared" si="0"/>
        <v>-9162.6100000000151</v>
      </c>
      <c r="R26" s="129">
        <f t="shared" si="1"/>
        <v>87.406296707362188</v>
      </c>
    </row>
    <row r="27" spans="1:18" x14ac:dyDescent="0.35">
      <c r="A27" s="135">
        <v>7</v>
      </c>
      <c r="B27" s="136" t="s">
        <v>59</v>
      </c>
      <c r="C27" s="136" t="s">
        <v>192</v>
      </c>
      <c r="D27" s="136" t="s">
        <v>94</v>
      </c>
      <c r="E27" s="136" t="s">
        <v>209</v>
      </c>
      <c r="F27" s="136" t="s">
        <v>180</v>
      </c>
      <c r="G27" s="136" t="s">
        <v>217</v>
      </c>
      <c r="H27" s="137">
        <v>3283</v>
      </c>
      <c r="I27" s="135">
        <v>3</v>
      </c>
      <c r="J27" s="138">
        <f>บึงกาฬ!F29</f>
        <v>299122.34999999998</v>
      </c>
      <c r="K27" s="139">
        <f>บึงกาฬ!AH29</f>
        <v>-1678990.22</v>
      </c>
      <c r="L27" s="140">
        <f>บึงกาฬ!AI29</f>
        <v>776206.7</v>
      </c>
      <c r="M27" s="140">
        <f>บึงกาฬ!AJ29</f>
        <v>741753.37</v>
      </c>
      <c r="N27" s="136"/>
      <c r="O27" s="136"/>
      <c r="P27" s="136"/>
      <c r="Q27" s="128">
        <f t="shared" si="0"/>
        <v>34453.329999999958</v>
      </c>
      <c r="R27" s="129">
        <f t="shared" si="1"/>
        <v>236.43213524215656</v>
      </c>
    </row>
    <row r="28" spans="1:18" x14ac:dyDescent="0.35">
      <c r="A28" s="135">
        <v>8</v>
      </c>
      <c r="B28" s="136" t="s">
        <v>59</v>
      </c>
      <c r="C28" s="136" t="s">
        <v>194</v>
      </c>
      <c r="D28" s="136" t="s">
        <v>94</v>
      </c>
      <c r="E28" s="136" t="s">
        <v>209</v>
      </c>
      <c r="F28" s="136" t="s">
        <v>180</v>
      </c>
      <c r="G28" s="136" t="s">
        <v>218</v>
      </c>
      <c r="H28" s="137">
        <v>1804</v>
      </c>
      <c r="I28" s="135">
        <v>2</v>
      </c>
      <c r="J28" s="138">
        <f>บึงกาฬ!F30</f>
        <v>111184.39</v>
      </c>
      <c r="K28" s="139">
        <f>บึงกาฬ!AH30</f>
        <v>136064.21</v>
      </c>
      <c r="L28" s="140">
        <f>บึงกาฬ!AI30</f>
        <v>579229.48</v>
      </c>
      <c r="M28" s="140">
        <f>บึงกาฬ!AJ30</f>
        <v>514338.47000000003</v>
      </c>
      <c r="N28" s="136"/>
      <c r="O28" s="136"/>
      <c r="P28" s="136"/>
      <c r="Q28" s="128">
        <f t="shared" si="0"/>
        <v>64891.009999999951</v>
      </c>
      <c r="R28" s="129">
        <f t="shared" si="1"/>
        <v>321.08064301552105</v>
      </c>
    </row>
    <row r="29" spans="1:18" x14ac:dyDescent="0.35">
      <c r="A29" s="135">
        <v>9</v>
      </c>
      <c r="B29" s="136" t="s">
        <v>59</v>
      </c>
      <c r="C29" s="136" t="s">
        <v>196</v>
      </c>
      <c r="D29" s="136" t="s">
        <v>94</v>
      </c>
      <c r="E29" s="136" t="s">
        <v>209</v>
      </c>
      <c r="F29" s="136" t="s">
        <v>180</v>
      </c>
      <c r="G29" s="136" t="s">
        <v>219</v>
      </c>
      <c r="H29" s="137">
        <v>2904</v>
      </c>
      <c r="I29" s="135">
        <v>2</v>
      </c>
      <c r="J29" s="138">
        <f>บึงกาฬ!F31</f>
        <v>126578.57</v>
      </c>
      <c r="K29" s="139">
        <f>บึงกาฬ!AH31</f>
        <v>-199628.64</v>
      </c>
      <c r="L29" s="140">
        <f>บึงกาฬ!AI31</f>
        <v>1036386.03</v>
      </c>
      <c r="M29" s="140">
        <f>บึงกาฬ!AJ31</f>
        <v>1196235.51</v>
      </c>
      <c r="N29" s="136"/>
      <c r="O29" s="136"/>
      <c r="P29" s="136"/>
      <c r="Q29" s="128">
        <f t="shared" si="0"/>
        <v>-159849.47999999998</v>
      </c>
      <c r="R29" s="129">
        <f t="shared" si="1"/>
        <v>356.88224173553721</v>
      </c>
    </row>
    <row r="30" spans="1:18" x14ac:dyDescent="0.35">
      <c r="A30" s="135">
        <v>10</v>
      </c>
      <c r="B30" s="136" t="s">
        <v>59</v>
      </c>
      <c r="C30" s="136" t="s">
        <v>179</v>
      </c>
      <c r="D30" s="136" t="s">
        <v>94</v>
      </c>
      <c r="E30" s="136" t="s">
        <v>209</v>
      </c>
      <c r="F30" s="136" t="s">
        <v>180</v>
      </c>
      <c r="G30" s="136" t="s">
        <v>220</v>
      </c>
      <c r="H30" s="137">
        <v>6953</v>
      </c>
      <c r="I30" s="135">
        <v>5</v>
      </c>
      <c r="J30" s="138">
        <f>บึงกาฬ!F32</f>
        <v>604752.28</v>
      </c>
      <c r="K30" s="139">
        <f>บึงกาฬ!AH32</f>
        <v>371912.28</v>
      </c>
      <c r="L30" s="140">
        <f>บึงกาฬ!AI32</f>
        <v>2070325.4</v>
      </c>
      <c r="M30" s="140">
        <f>บึงกาฬ!AJ32</f>
        <v>1631019.98</v>
      </c>
      <c r="N30" s="136"/>
      <c r="O30" s="136"/>
      <c r="P30" s="136"/>
      <c r="Q30" s="128">
        <f t="shared" si="0"/>
        <v>439305.41999999993</v>
      </c>
      <c r="R30" s="129">
        <f t="shared" si="1"/>
        <v>297.76001725873721</v>
      </c>
    </row>
    <row r="31" spans="1:18" x14ac:dyDescent="0.35">
      <c r="A31" s="135">
        <v>11</v>
      </c>
      <c r="B31" s="136" t="s">
        <v>59</v>
      </c>
      <c r="C31" s="136" t="s">
        <v>179</v>
      </c>
      <c r="D31" s="136" t="s">
        <v>94</v>
      </c>
      <c r="E31" s="136" t="s">
        <v>209</v>
      </c>
      <c r="F31" s="136" t="s">
        <v>180</v>
      </c>
      <c r="G31" s="136" t="s">
        <v>221</v>
      </c>
      <c r="H31" s="137">
        <v>5358</v>
      </c>
      <c r="I31" s="135">
        <v>4</v>
      </c>
      <c r="J31" s="138">
        <f>บึงกาฬ!F33</f>
        <v>177063.53</v>
      </c>
      <c r="K31" s="139">
        <f>บึงกาฬ!AH33</f>
        <v>210866.41</v>
      </c>
      <c r="L31" s="140">
        <f>บึงกาฬ!AI33</f>
        <v>1203494.78</v>
      </c>
      <c r="M31" s="140">
        <f>บึงกาฬ!AJ33</f>
        <v>1067306.68</v>
      </c>
      <c r="N31" s="136"/>
      <c r="O31" s="136"/>
      <c r="P31" s="136"/>
      <c r="Q31" s="128">
        <f t="shared" si="0"/>
        <v>136188.10000000009</v>
      </c>
      <c r="R31" s="129">
        <f t="shared" si="1"/>
        <v>224.61642030608436</v>
      </c>
    </row>
    <row r="32" spans="1:18" x14ac:dyDescent="0.35">
      <c r="A32" s="135">
        <v>12</v>
      </c>
      <c r="B32" s="136" t="s">
        <v>59</v>
      </c>
      <c r="C32" s="136" t="s">
        <v>179</v>
      </c>
      <c r="D32" s="136" t="s">
        <v>94</v>
      </c>
      <c r="E32" s="136" t="s">
        <v>209</v>
      </c>
      <c r="F32" s="136" t="s">
        <v>180</v>
      </c>
      <c r="G32" s="136" t="s">
        <v>222</v>
      </c>
      <c r="H32" s="137">
        <v>1450</v>
      </c>
      <c r="I32" s="135">
        <v>1</v>
      </c>
      <c r="J32" s="138">
        <f>บึงกาฬ!F34</f>
        <v>244492.91</v>
      </c>
      <c r="K32" s="139">
        <f>บึงกาฬ!AH34</f>
        <v>456154.91000000003</v>
      </c>
      <c r="L32" s="140">
        <f>บึงกาฬ!AI34</f>
        <v>722247.69</v>
      </c>
      <c r="M32" s="140">
        <f>บึงกาฬ!AJ34</f>
        <v>581314.62</v>
      </c>
      <c r="N32" s="136"/>
      <c r="O32" s="136"/>
      <c r="P32" s="136"/>
      <c r="Q32" s="128">
        <f t="shared" si="0"/>
        <v>140933.06999999995</v>
      </c>
      <c r="R32" s="129">
        <f t="shared" si="1"/>
        <v>498.10185517241376</v>
      </c>
    </row>
    <row r="33" spans="1:18" x14ac:dyDescent="0.35">
      <c r="A33" s="135">
        <v>13</v>
      </c>
      <c r="B33" s="136" t="s">
        <v>59</v>
      </c>
      <c r="C33" s="136" t="s">
        <v>179</v>
      </c>
      <c r="D33" s="136" t="s">
        <v>94</v>
      </c>
      <c r="E33" s="136" t="s">
        <v>209</v>
      </c>
      <c r="F33" s="136" t="s">
        <v>180</v>
      </c>
      <c r="G33" s="136" t="s">
        <v>223</v>
      </c>
      <c r="H33" s="137">
        <v>1590</v>
      </c>
      <c r="I33" s="135">
        <v>2</v>
      </c>
      <c r="J33" s="138">
        <f>บึงกาฬ!F35</f>
        <v>157689.14000000001</v>
      </c>
      <c r="K33" s="139">
        <f>บึงกาฬ!AH35</f>
        <v>206886.63</v>
      </c>
      <c r="L33" s="140">
        <f>บึงกาฬ!AI35</f>
        <v>830509.2</v>
      </c>
      <c r="M33" s="140">
        <f>บึงกาฬ!AJ35</f>
        <v>688193.6</v>
      </c>
      <c r="N33" s="136"/>
      <c r="O33" s="136"/>
      <c r="P33" s="136"/>
      <c r="Q33" s="128">
        <f t="shared" si="0"/>
        <v>142315.59999999998</v>
      </c>
      <c r="R33" s="129">
        <f t="shared" si="1"/>
        <v>522.33283018867917</v>
      </c>
    </row>
    <row r="34" spans="1:18" s="147" customFormat="1" x14ac:dyDescent="0.35">
      <c r="A34" s="141">
        <v>2</v>
      </c>
      <c r="B34" s="142" t="s">
        <v>59</v>
      </c>
      <c r="C34" s="142"/>
      <c r="D34" s="142"/>
      <c r="E34" s="142" t="s">
        <v>77</v>
      </c>
      <c r="F34" s="142"/>
      <c r="G34" s="142" t="s">
        <v>224</v>
      </c>
      <c r="H34" s="148">
        <f>SUM(H22:H33)</f>
        <v>45069</v>
      </c>
      <c r="I34" s="141"/>
      <c r="J34" s="144">
        <f>SUM(J21:J33)</f>
        <v>2735766.4800000004</v>
      </c>
      <c r="K34" s="144">
        <f>SUM(K21:K33)</f>
        <v>537344.32000000018</v>
      </c>
      <c r="L34" s="144">
        <f>SUM(L21:L33)</f>
        <v>12000358.139999999</v>
      </c>
      <c r="M34" s="144">
        <f>SUM(M21:M33)</f>
        <v>11143562.799999999</v>
      </c>
      <c r="N34" s="142">
        <v>12</v>
      </c>
      <c r="O34" s="142">
        <v>12</v>
      </c>
      <c r="P34" s="142">
        <f>N34-O34</f>
        <v>0</v>
      </c>
      <c r="Q34" s="145">
        <f t="shared" si="0"/>
        <v>856795.33999999985</v>
      </c>
      <c r="R34" s="146">
        <f>L34/H34</f>
        <v>266.26635026293013</v>
      </c>
    </row>
    <row r="35" spans="1:18" x14ac:dyDescent="0.35">
      <c r="A35" s="135">
        <v>1</v>
      </c>
      <c r="B35" s="136" t="s">
        <v>59</v>
      </c>
      <c r="C35" s="136" t="s">
        <v>182</v>
      </c>
      <c r="D35" s="136" t="s">
        <v>87</v>
      </c>
      <c r="E35" s="136" t="s">
        <v>225</v>
      </c>
      <c r="F35" s="136" t="s">
        <v>210</v>
      </c>
      <c r="G35" s="136" t="s">
        <v>226</v>
      </c>
      <c r="H35" s="137"/>
      <c r="I35" s="135"/>
      <c r="J35" s="138"/>
      <c r="K35" s="139"/>
      <c r="L35" s="140"/>
      <c r="M35" s="140"/>
      <c r="N35" s="136"/>
      <c r="O35" s="136"/>
      <c r="P35" s="136"/>
    </row>
    <row r="36" spans="1:18" x14ac:dyDescent="0.35">
      <c r="A36" s="135">
        <v>2</v>
      </c>
      <c r="B36" s="136" t="s">
        <v>59</v>
      </c>
      <c r="C36" s="136" t="s">
        <v>182</v>
      </c>
      <c r="D36" s="136" t="s">
        <v>87</v>
      </c>
      <c r="E36" s="136" t="s">
        <v>225</v>
      </c>
      <c r="F36" s="136" t="s">
        <v>180</v>
      </c>
      <c r="G36" s="136" t="s">
        <v>227</v>
      </c>
      <c r="H36" s="137">
        <v>6255</v>
      </c>
      <c r="I36" s="135">
        <v>5</v>
      </c>
      <c r="J36" s="138">
        <f>บึงกาฬ!F36</f>
        <v>1309731.1000000001</v>
      </c>
      <c r="K36" s="139">
        <f>บึงกาฬ!AH36</f>
        <v>992275.01</v>
      </c>
      <c r="L36" s="140">
        <f>บึงกาฬ!AI36</f>
        <v>1029232.42</v>
      </c>
      <c r="M36" s="140">
        <f>บึงกาฬ!AJ36</f>
        <v>1046431.45</v>
      </c>
      <c r="N36" s="136"/>
      <c r="O36" s="136"/>
      <c r="P36" s="136"/>
      <c r="Q36" s="128">
        <f t="shared" si="0"/>
        <v>-17199.029999999912</v>
      </c>
      <c r="R36" s="129">
        <f t="shared" si="1"/>
        <v>164.54555075939248</v>
      </c>
    </row>
    <row r="37" spans="1:18" x14ac:dyDescent="0.35">
      <c r="A37" s="135">
        <v>3</v>
      </c>
      <c r="B37" s="136" t="s">
        <v>59</v>
      </c>
      <c r="C37" s="136" t="s">
        <v>182</v>
      </c>
      <c r="D37" s="136" t="s">
        <v>87</v>
      </c>
      <c r="E37" s="136" t="s">
        <v>225</v>
      </c>
      <c r="F37" s="136" t="s">
        <v>180</v>
      </c>
      <c r="G37" s="136" t="s">
        <v>228</v>
      </c>
      <c r="H37" s="137">
        <v>4295</v>
      </c>
      <c r="I37" s="135">
        <v>3</v>
      </c>
      <c r="J37" s="138">
        <f>บึงกาฬ!F37</f>
        <v>527396.29</v>
      </c>
      <c r="K37" s="139">
        <f>บึงกาฬ!AH37</f>
        <v>495075.31</v>
      </c>
      <c r="L37" s="140">
        <f>บึงกาฬ!AI37</f>
        <v>498385.43</v>
      </c>
      <c r="M37" s="140">
        <f>บึงกาฬ!AJ37</f>
        <v>433794.81</v>
      </c>
      <c r="N37" s="136"/>
      <c r="O37" s="136"/>
      <c r="P37" s="136"/>
      <c r="Q37" s="128">
        <f t="shared" si="0"/>
        <v>64590.619999999995</v>
      </c>
      <c r="R37" s="129">
        <f t="shared" si="1"/>
        <v>116.03851688009313</v>
      </c>
    </row>
    <row r="38" spans="1:18" x14ac:dyDescent="0.35">
      <c r="A38" s="135">
        <v>4</v>
      </c>
      <c r="B38" s="136" t="s">
        <v>59</v>
      </c>
      <c r="C38" s="136" t="s">
        <v>182</v>
      </c>
      <c r="D38" s="136" t="s">
        <v>87</v>
      </c>
      <c r="E38" s="136" t="s">
        <v>225</v>
      </c>
      <c r="F38" s="136" t="s">
        <v>180</v>
      </c>
      <c r="G38" s="136" t="s">
        <v>1420</v>
      </c>
      <c r="H38" s="137">
        <v>5791</v>
      </c>
      <c r="I38" s="135">
        <v>4</v>
      </c>
      <c r="J38" s="138">
        <f>บึงกาฬ!F38</f>
        <v>245624.41</v>
      </c>
      <c r="K38" s="139">
        <f>บึงกาฬ!AH38</f>
        <v>84451.91</v>
      </c>
      <c r="L38" s="140">
        <f>บึงกาฬ!AI38</f>
        <v>730158.86</v>
      </c>
      <c r="M38" s="140">
        <f>บึงกาฬ!AJ38</f>
        <v>850822.25</v>
      </c>
      <c r="N38" s="136"/>
      <c r="O38" s="136"/>
      <c r="P38" s="136"/>
      <c r="Q38" s="128">
        <f t="shared" si="0"/>
        <v>-120663.39000000001</v>
      </c>
      <c r="R38" s="129">
        <f t="shared" si="1"/>
        <v>126.08510792609221</v>
      </c>
    </row>
    <row r="39" spans="1:18" x14ac:dyDescent="0.35">
      <c r="A39" s="135">
        <v>5</v>
      </c>
      <c r="B39" s="136" t="s">
        <v>59</v>
      </c>
      <c r="C39" s="136" t="s">
        <v>182</v>
      </c>
      <c r="D39" s="136" t="s">
        <v>87</v>
      </c>
      <c r="E39" s="136" t="s">
        <v>225</v>
      </c>
      <c r="F39" s="136" t="s">
        <v>180</v>
      </c>
      <c r="G39" s="136" t="s">
        <v>230</v>
      </c>
      <c r="H39" s="137">
        <v>2483</v>
      </c>
      <c r="I39" s="135">
        <v>2</v>
      </c>
      <c r="J39" s="138">
        <f>บึงกาฬ!F39</f>
        <v>541711.77</v>
      </c>
      <c r="K39" s="139">
        <f>บึงกาฬ!AH39</f>
        <v>564493.94000000006</v>
      </c>
      <c r="L39" s="140">
        <f>บึงกาฬ!AI39</f>
        <v>600662.79</v>
      </c>
      <c r="M39" s="140">
        <f>บึงกาฬ!AJ39</f>
        <v>568631.31000000006</v>
      </c>
      <c r="N39" s="136"/>
      <c r="O39" s="136"/>
      <c r="P39" s="136"/>
      <c r="Q39" s="128">
        <f t="shared" si="0"/>
        <v>32031.479999999981</v>
      </c>
      <c r="R39" s="129">
        <f t="shared" si="1"/>
        <v>241.91010471204191</v>
      </c>
    </row>
    <row r="40" spans="1:18" x14ac:dyDescent="0.35">
      <c r="A40" s="135">
        <v>6</v>
      </c>
      <c r="B40" s="136" t="s">
        <v>59</v>
      </c>
      <c r="C40" s="136" t="s">
        <v>182</v>
      </c>
      <c r="D40" s="136" t="s">
        <v>87</v>
      </c>
      <c r="E40" s="136" t="s">
        <v>225</v>
      </c>
      <c r="F40" s="136" t="s">
        <v>180</v>
      </c>
      <c r="G40" s="136" t="s">
        <v>231</v>
      </c>
      <c r="H40" s="137">
        <v>2151</v>
      </c>
      <c r="I40" s="135">
        <v>2</v>
      </c>
      <c r="J40" s="138">
        <f>บึงกาฬ!F40</f>
        <v>397696.06</v>
      </c>
      <c r="K40" s="139">
        <f>บึงกาฬ!AH40</f>
        <v>369227.76</v>
      </c>
      <c r="L40" s="140">
        <f>บึงกาฬ!AI40</f>
        <v>665532.92999999993</v>
      </c>
      <c r="M40" s="140">
        <f>บึงกาฬ!AJ40</f>
        <v>725973.3</v>
      </c>
      <c r="N40" s="136"/>
      <c r="O40" s="136"/>
      <c r="P40" s="136"/>
      <c r="Q40" s="128">
        <f t="shared" si="0"/>
        <v>-60440.370000000112</v>
      </c>
      <c r="R40" s="129">
        <f t="shared" si="1"/>
        <v>309.40629009762898</v>
      </c>
    </row>
    <row r="41" spans="1:18" x14ac:dyDescent="0.35">
      <c r="A41" s="135">
        <v>7</v>
      </c>
      <c r="B41" s="136" t="s">
        <v>59</v>
      </c>
      <c r="C41" s="136" t="s">
        <v>182</v>
      </c>
      <c r="D41" s="136" t="s">
        <v>87</v>
      </c>
      <c r="E41" s="136" t="s">
        <v>225</v>
      </c>
      <c r="F41" s="136" t="s">
        <v>180</v>
      </c>
      <c r="G41" s="136" t="s">
        <v>232</v>
      </c>
      <c r="H41" s="137">
        <v>2636</v>
      </c>
      <c r="I41" s="135">
        <v>2</v>
      </c>
      <c r="J41" s="138">
        <f>บึงกาฬ!F41</f>
        <v>376857.92</v>
      </c>
      <c r="K41" s="139">
        <f>บึงกาฬ!AH41</f>
        <v>64870.179999999993</v>
      </c>
      <c r="L41" s="140">
        <f>บึงกาฬ!AI41</f>
        <v>611983.62</v>
      </c>
      <c r="M41" s="140">
        <f>บึงกาฬ!AJ41</f>
        <v>685421.67</v>
      </c>
      <c r="N41" s="136"/>
      <c r="O41" s="136"/>
      <c r="P41" s="136"/>
      <c r="Q41" s="128">
        <f t="shared" si="0"/>
        <v>-73438.050000000047</v>
      </c>
      <c r="R41" s="129">
        <f t="shared" si="1"/>
        <v>232.16374051593323</v>
      </c>
    </row>
    <row r="42" spans="1:18" x14ac:dyDescent="0.35">
      <c r="A42" s="135">
        <v>8</v>
      </c>
      <c r="B42" s="136" t="s">
        <v>59</v>
      </c>
      <c r="C42" s="136" t="s">
        <v>182</v>
      </c>
      <c r="D42" s="136" t="s">
        <v>87</v>
      </c>
      <c r="E42" s="136" t="s">
        <v>225</v>
      </c>
      <c r="F42" s="136" t="s">
        <v>180</v>
      </c>
      <c r="G42" s="136" t="s">
        <v>233</v>
      </c>
      <c r="H42" s="137">
        <v>4545</v>
      </c>
      <c r="I42" s="135">
        <v>4</v>
      </c>
      <c r="J42" s="138">
        <f>บึงกาฬ!F42</f>
        <v>356627.74</v>
      </c>
      <c r="K42" s="139">
        <f>บึงกาฬ!AH42</f>
        <v>289232.02</v>
      </c>
      <c r="L42" s="140">
        <f>บึงกาฬ!AI42</f>
        <v>580899.21</v>
      </c>
      <c r="M42" s="140">
        <f>บึงกาฬ!AJ42</f>
        <v>873964.98</v>
      </c>
      <c r="N42" s="136"/>
      <c r="O42" s="136"/>
      <c r="P42" s="136"/>
      <c r="Q42" s="128">
        <f t="shared" si="0"/>
        <v>-293065.77</v>
      </c>
      <c r="R42" s="129">
        <f t="shared" si="1"/>
        <v>127.81060726072606</v>
      </c>
    </row>
    <row r="43" spans="1:18" x14ac:dyDescent="0.35">
      <c r="A43" s="135">
        <v>9</v>
      </c>
      <c r="B43" s="136" t="s">
        <v>59</v>
      </c>
      <c r="C43" s="136" t="s">
        <v>182</v>
      </c>
      <c r="D43" s="136" t="s">
        <v>87</v>
      </c>
      <c r="E43" s="136" t="s">
        <v>225</v>
      </c>
      <c r="F43" s="136" t="s">
        <v>180</v>
      </c>
      <c r="G43" s="136" t="s">
        <v>234</v>
      </c>
      <c r="H43" s="137">
        <v>2870</v>
      </c>
      <c r="I43" s="135">
        <v>2</v>
      </c>
      <c r="J43" s="138">
        <f>บึงกาฬ!F43</f>
        <v>536016.98</v>
      </c>
      <c r="K43" s="139">
        <f>บึงกาฬ!AH43</f>
        <v>573170.68999999994</v>
      </c>
      <c r="L43" s="140">
        <f>บึงกาฬ!AI43</f>
        <v>569122.07000000007</v>
      </c>
      <c r="M43" s="140">
        <f>บึงกาฬ!AJ43</f>
        <v>770405.26</v>
      </c>
      <c r="N43" s="136"/>
      <c r="O43" s="136"/>
      <c r="P43" s="136"/>
      <c r="Q43" s="128">
        <f t="shared" si="0"/>
        <v>-201283.18999999994</v>
      </c>
      <c r="R43" s="129">
        <f t="shared" si="1"/>
        <v>198.30037282229966</v>
      </c>
    </row>
    <row r="44" spans="1:18" x14ac:dyDescent="0.35">
      <c r="A44" s="135">
        <v>10</v>
      </c>
      <c r="B44" s="136" t="s">
        <v>59</v>
      </c>
      <c r="C44" s="136" t="s">
        <v>182</v>
      </c>
      <c r="D44" s="136" t="s">
        <v>87</v>
      </c>
      <c r="E44" s="136" t="s">
        <v>225</v>
      </c>
      <c r="F44" s="136" t="s">
        <v>180</v>
      </c>
      <c r="G44" s="136" t="s">
        <v>235</v>
      </c>
      <c r="H44" s="137">
        <v>3482</v>
      </c>
      <c r="I44" s="135">
        <v>3</v>
      </c>
      <c r="J44" s="138">
        <f>บึงกาฬ!F44</f>
        <v>300619.69</v>
      </c>
      <c r="K44" s="139">
        <f>บึงกาฬ!AH44</f>
        <v>301421.98</v>
      </c>
      <c r="L44" s="140">
        <f>บึงกาฬ!AI44</f>
        <v>527208.09000000008</v>
      </c>
      <c r="M44" s="140">
        <f>บึงกาฬ!AJ44</f>
        <v>686042.39999999991</v>
      </c>
      <c r="N44" s="136"/>
      <c r="O44" s="136"/>
      <c r="P44" s="136"/>
      <c r="Q44" s="128">
        <f t="shared" si="0"/>
        <v>-158834.30999999982</v>
      </c>
      <c r="R44" s="129">
        <f t="shared" si="1"/>
        <v>151.40956059735785</v>
      </c>
    </row>
    <row r="45" spans="1:18" x14ac:dyDescent="0.35">
      <c r="A45" s="135">
        <v>11</v>
      </c>
      <c r="B45" s="136" t="s">
        <v>59</v>
      </c>
      <c r="C45" s="136" t="s">
        <v>182</v>
      </c>
      <c r="D45" s="136" t="s">
        <v>87</v>
      </c>
      <c r="E45" s="136" t="s">
        <v>225</v>
      </c>
      <c r="F45" s="136" t="s">
        <v>180</v>
      </c>
      <c r="G45" s="136" t="s">
        <v>236</v>
      </c>
      <c r="H45" s="137">
        <v>4225</v>
      </c>
      <c r="I45" s="135">
        <v>3</v>
      </c>
      <c r="J45" s="138">
        <f>บึงกาฬ!F45</f>
        <v>80959.460000000006</v>
      </c>
      <c r="K45" s="139">
        <f>บึงกาฬ!AH45</f>
        <v>149362.70000000001</v>
      </c>
      <c r="L45" s="140">
        <f>บึงกาฬ!AI45</f>
        <v>814799.73</v>
      </c>
      <c r="M45" s="140">
        <f>บึงกาฬ!AJ45</f>
        <v>857836</v>
      </c>
      <c r="N45" s="136" t="s">
        <v>237</v>
      </c>
      <c r="O45" s="136"/>
      <c r="P45" s="136"/>
      <c r="Q45" s="128">
        <f t="shared" si="0"/>
        <v>-43036.270000000019</v>
      </c>
      <c r="R45" s="129">
        <f t="shared" si="1"/>
        <v>192.85200710059172</v>
      </c>
    </row>
    <row r="46" spans="1:18" x14ac:dyDescent="0.35">
      <c r="A46" s="135">
        <v>12</v>
      </c>
      <c r="B46" s="136" t="s">
        <v>59</v>
      </c>
      <c r="C46" s="136" t="s">
        <v>182</v>
      </c>
      <c r="D46" s="136" t="s">
        <v>87</v>
      </c>
      <c r="E46" s="136" t="s">
        <v>225</v>
      </c>
      <c r="F46" s="136" t="s">
        <v>180</v>
      </c>
      <c r="G46" s="136" t="s">
        <v>238</v>
      </c>
      <c r="H46" s="137">
        <v>3058</v>
      </c>
      <c r="I46" s="135">
        <v>3</v>
      </c>
      <c r="J46" s="138">
        <f>บึงกาฬ!F46</f>
        <v>138161.91</v>
      </c>
      <c r="K46" s="139">
        <f>บึงกาฬ!AH46</f>
        <v>93398.200000000012</v>
      </c>
      <c r="L46" s="140">
        <f>บึงกาฬ!AI46</f>
        <v>908916.76</v>
      </c>
      <c r="M46" s="140">
        <f>บึงกาฬ!AJ46</f>
        <v>911907.01</v>
      </c>
      <c r="N46" s="136"/>
      <c r="O46" s="136"/>
      <c r="P46" s="136"/>
      <c r="Q46" s="128">
        <f t="shared" si="0"/>
        <v>-2990.25</v>
      </c>
      <c r="R46" s="129">
        <f t="shared" si="1"/>
        <v>297.22588620013079</v>
      </c>
    </row>
    <row r="47" spans="1:18" s="147" customFormat="1" x14ac:dyDescent="0.35">
      <c r="A47" s="141">
        <v>3</v>
      </c>
      <c r="B47" s="142" t="s">
        <v>59</v>
      </c>
      <c r="C47" s="142"/>
      <c r="D47" s="142"/>
      <c r="E47" s="142" t="s">
        <v>77</v>
      </c>
      <c r="F47" s="142"/>
      <c r="G47" s="142" t="s">
        <v>239</v>
      </c>
      <c r="H47" s="148">
        <f>SUM(H36:H46)</f>
        <v>41791</v>
      </c>
      <c r="I47" s="141"/>
      <c r="J47" s="144">
        <f>SUM(J35:J46)</f>
        <v>4811403.33</v>
      </c>
      <c r="K47" s="144">
        <f>SUM(K35:K46)</f>
        <v>3976979.7</v>
      </c>
      <c r="L47" s="144">
        <f>SUM(L35:L46)</f>
        <v>7536901.9100000001</v>
      </c>
      <c r="M47" s="144">
        <f>SUM(M35:M46)</f>
        <v>8411230.4399999995</v>
      </c>
      <c r="N47" s="142">
        <v>11</v>
      </c>
      <c r="O47" s="142">
        <v>11</v>
      </c>
      <c r="P47" s="142">
        <f>N47-O47</f>
        <v>0</v>
      </c>
      <c r="Q47" s="145">
        <f t="shared" si="0"/>
        <v>-874328.52999999933</v>
      </c>
      <c r="R47" s="146">
        <f>L47/H47</f>
        <v>180.34748893302387</v>
      </c>
    </row>
    <row r="48" spans="1:18" x14ac:dyDescent="0.35">
      <c r="A48" s="135">
        <v>1</v>
      </c>
      <c r="B48" s="136" t="s">
        <v>59</v>
      </c>
      <c r="C48" s="136" t="s">
        <v>184</v>
      </c>
      <c r="D48" s="136" t="s">
        <v>122</v>
      </c>
      <c r="E48" s="136" t="s">
        <v>240</v>
      </c>
      <c r="F48" s="136" t="s">
        <v>210</v>
      </c>
      <c r="G48" s="136" t="s">
        <v>241</v>
      </c>
      <c r="H48" s="137"/>
      <c r="I48" s="135"/>
      <c r="J48" s="138"/>
      <c r="K48" s="139"/>
      <c r="L48" s="140"/>
      <c r="M48" s="140"/>
      <c r="N48" s="136"/>
      <c r="O48" s="136"/>
      <c r="P48" s="136"/>
    </row>
    <row r="49" spans="1:18" x14ac:dyDescent="0.35">
      <c r="A49" s="135">
        <v>2</v>
      </c>
      <c r="B49" s="136" t="s">
        <v>59</v>
      </c>
      <c r="C49" s="136" t="s">
        <v>184</v>
      </c>
      <c r="D49" s="136" t="s">
        <v>122</v>
      </c>
      <c r="E49" s="136" t="s">
        <v>240</v>
      </c>
      <c r="F49" s="136" t="s">
        <v>180</v>
      </c>
      <c r="G49" s="136" t="s">
        <v>242</v>
      </c>
      <c r="H49" s="137">
        <v>2820</v>
      </c>
      <c r="I49" s="135">
        <v>2</v>
      </c>
      <c r="J49" s="138">
        <f>บึงกาฬ!F47</f>
        <v>316731.25</v>
      </c>
      <c r="K49" s="139">
        <f>บึงกาฬ!AH47</f>
        <v>323276.3</v>
      </c>
      <c r="L49" s="140">
        <f>บึงกาฬ!AI47</f>
        <v>412206.35000000003</v>
      </c>
      <c r="M49" s="140">
        <f>บึงกาฬ!AJ47</f>
        <v>706768.93</v>
      </c>
      <c r="N49" s="136"/>
      <c r="O49" s="136"/>
      <c r="P49" s="136"/>
      <c r="Q49" s="128">
        <f t="shared" si="0"/>
        <v>-294562.58</v>
      </c>
      <c r="R49" s="129">
        <f t="shared" si="1"/>
        <v>146.17246453900711</v>
      </c>
    </row>
    <row r="50" spans="1:18" x14ac:dyDescent="0.35">
      <c r="A50" s="135">
        <v>3</v>
      </c>
      <c r="B50" s="136" t="s">
        <v>59</v>
      </c>
      <c r="C50" s="136" t="s">
        <v>184</v>
      </c>
      <c r="D50" s="136" t="s">
        <v>122</v>
      </c>
      <c r="E50" s="136" t="s">
        <v>240</v>
      </c>
      <c r="F50" s="136" t="s">
        <v>180</v>
      </c>
      <c r="G50" s="136" t="s">
        <v>243</v>
      </c>
      <c r="H50" s="137">
        <v>3895</v>
      </c>
      <c r="I50" s="135">
        <v>3</v>
      </c>
      <c r="J50" s="138">
        <f>บึงกาฬ!F48</f>
        <v>200217.81</v>
      </c>
      <c r="K50" s="139">
        <f>บึงกาฬ!AH48</f>
        <v>221381.22999999998</v>
      </c>
      <c r="L50" s="140">
        <f>บึงกาฬ!AI48</f>
        <v>506637.41</v>
      </c>
      <c r="M50" s="140">
        <f>บึงกาฬ!AJ48</f>
        <v>671889.39</v>
      </c>
      <c r="N50" s="136"/>
      <c r="O50" s="136"/>
      <c r="P50" s="136"/>
      <c r="Q50" s="128">
        <f t="shared" si="0"/>
        <v>-165251.98000000004</v>
      </c>
      <c r="R50" s="129">
        <f t="shared" si="1"/>
        <v>130.0737894736842</v>
      </c>
    </row>
    <row r="51" spans="1:18" x14ac:dyDescent="0.35">
      <c r="A51" s="135">
        <v>4</v>
      </c>
      <c r="B51" s="136" t="s">
        <v>59</v>
      </c>
      <c r="C51" s="136" t="s">
        <v>184</v>
      </c>
      <c r="D51" s="136" t="s">
        <v>122</v>
      </c>
      <c r="E51" s="136" t="s">
        <v>240</v>
      </c>
      <c r="F51" s="136" t="s">
        <v>180</v>
      </c>
      <c r="G51" s="136" t="s">
        <v>244</v>
      </c>
      <c r="H51" s="137">
        <v>2041</v>
      </c>
      <c r="I51" s="135">
        <v>2</v>
      </c>
      <c r="J51" s="138">
        <f>บึงกาฬ!F49</f>
        <v>703757.04</v>
      </c>
      <c r="K51" s="139">
        <f>บึงกาฬ!AH49</f>
        <v>703288.19000000006</v>
      </c>
      <c r="L51" s="140">
        <f>บึงกาฬ!AI49</f>
        <v>323168.11</v>
      </c>
      <c r="M51" s="140">
        <f>บึงกาฬ!AJ49</f>
        <v>658298.9</v>
      </c>
      <c r="N51" s="136"/>
      <c r="O51" s="136"/>
      <c r="P51" s="136"/>
      <c r="Q51" s="128">
        <f t="shared" si="0"/>
        <v>-335130.79000000004</v>
      </c>
      <c r="R51" s="129">
        <f t="shared" si="1"/>
        <v>158.3381234688878</v>
      </c>
    </row>
    <row r="52" spans="1:18" s="147" customFormat="1" x14ac:dyDescent="0.35">
      <c r="A52" s="141">
        <v>4</v>
      </c>
      <c r="B52" s="142" t="s">
        <v>59</v>
      </c>
      <c r="C52" s="142"/>
      <c r="D52" s="142"/>
      <c r="E52" s="142" t="s">
        <v>77</v>
      </c>
      <c r="F52" s="142"/>
      <c r="G52" s="142" t="s">
        <v>245</v>
      </c>
      <c r="H52" s="148">
        <f>SUM(H49:H51)</f>
        <v>8756</v>
      </c>
      <c r="I52" s="141"/>
      <c r="J52" s="144">
        <f>SUM(J48:J51)</f>
        <v>1220706.1000000001</v>
      </c>
      <c r="K52" s="144">
        <f>SUM(K48:K51)</f>
        <v>1247945.7200000002</v>
      </c>
      <c r="L52" s="144">
        <f>SUM(L48:L51)</f>
        <v>1242011.8700000001</v>
      </c>
      <c r="M52" s="144">
        <f>SUM(M48:M51)</f>
        <v>2036957.2200000002</v>
      </c>
      <c r="N52" s="142">
        <v>3</v>
      </c>
      <c r="O52" s="142">
        <v>3</v>
      </c>
      <c r="P52" s="142">
        <f>N52-O52</f>
        <v>0</v>
      </c>
      <c r="Q52" s="145">
        <f t="shared" si="0"/>
        <v>-794945.35000000009</v>
      </c>
      <c r="R52" s="146">
        <f>L52/H52</f>
        <v>141.84694723618091</v>
      </c>
    </row>
    <row r="53" spans="1:18" x14ac:dyDescent="0.35">
      <c r="A53" s="135">
        <v>1</v>
      </c>
      <c r="B53" s="136" t="s">
        <v>59</v>
      </c>
      <c r="C53" s="136" t="s">
        <v>186</v>
      </c>
      <c r="D53" s="136" t="s">
        <v>108</v>
      </c>
      <c r="E53" s="136" t="s">
        <v>246</v>
      </c>
      <c r="F53" s="136" t="s">
        <v>210</v>
      </c>
      <c r="G53" s="136" t="s">
        <v>247</v>
      </c>
      <c r="H53" s="137"/>
      <c r="I53" s="135"/>
      <c r="J53" s="138"/>
      <c r="K53" s="139"/>
      <c r="L53" s="140"/>
      <c r="M53" s="140"/>
      <c r="N53" s="136"/>
      <c r="O53" s="136"/>
      <c r="P53" s="136"/>
    </row>
    <row r="54" spans="1:18" x14ac:dyDescent="0.35">
      <c r="A54" s="135">
        <v>2</v>
      </c>
      <c r="B54" s="136" t="s">
        <v>59</v>
      </c>
      <c r="C54" s="136" t="s">
        <v>186</v>
      </c>
      <c r="D54" s="136" t="s">
        <v>108</v>
      </c>
      <c r="E54" s="136" t="s">
        <v>246</v>
      </c>
      <c r="F54" s="136" t="s">
        <v>180</v>
      </c>
      <c r="G54" s="136" t="s">
        <v>248</v>
      </c>
      <c r="H54" s="137">
        <v>2880</v>
      </c>
      <c r="I54" s="135">
        <v>2</v>
      </c>
      <c r="J54" s="138">
        <f>บึงกาฬ!F50</f>
        <v>566337.98</v>
      </c>
      <c r="K54" s="139">
        <f>บึงกาฬ!AH50</f>
        <v>567492.24</v>
      </c>
      <c r="L54" s="140">
        <f>บึงกาฬ!AI50</f>
        <v>1220515.6600000001</v>
      </c>
      <c r="M54" s="140">
        <f>บึงกาฬ!AJ50</f>
        <v>833790.57</v>
      </c>
      <c r="N54" s="136"/>
      <c r="O54" s="136"/>
      <c r="P54" s="136"/>
      <c r="Q54" s="128">
        <f t="shared" si="0"/>
        <v>386725.0900000002</v>
      </c>
      <c r="R54" s="129">
        <f t="shared" si="1"/>
        <v>423.79015972222226</v>
      </c>
    </row>
    <row r="55" spans="1:18" x14ac:dyDescent="0.35">
      <c r="A55" s="135">
        <v>3</v>
      </c>
      <c r="B55" s="136" t="s">
        <v>59</v>
      </c>
      <c r="C55" s="136" t="s">
        <v>186</v>
      </c>
      <c r="D55" s="136" t="s">
        <v>108</v>
      </c>
      <c r="E55" s="136" t="s">
        <v>246</v>
      </c>
      <c r="F55" s="136" t="s">
        <v>180</v>
      </c>
      <c r="G55" s="136" t="s">
        <v>249</v>
      </c>
      <c r="H55" s="137">
        <v>9821</v>
      </c>
      <c r="I55" s="135">
        <v>5</v>
      </c>
      <c r="J55" s="138">
        <f>บึงกาฬ!F51</f>
        <v>2376958.7799999998</v>
      </c>
      <c r="K55" s="139">
        <f>บึงกาฬ!AH51</f>
        <v>2300876.52</v>
      </c>
      <c r="L55" s="140">
        <f>บึงกาฬ!AI51</f>
        <v>2534391.31</v>
      </c>
      <c r="M55" s="140">
        <f>บึงกาฬ!AJ51</f>
        <v>1582652.9</v>
      </c>
      <c r="N55" s="136"/>
      <c r="O55" s="136"/>
      <c r="P55" s="136"/>
      <c r="Q55" s="128">
        <f t="shared" si="0"/>
        <v>951738.41000000015</v>
      </c>
      <c r="R55" s="129">
        <f t="shared" si="1"/>
        <v>258.05837592913144</v>
      </c>
    </row>
    <row r="56" spans="1:18" x14ac:dyDescent="0.35">
      <c r="A56" s="135">
        <v>4</v>
      </c>
      <c r="B56" s="136" t="s">
        <v>59</v>
      </c>
      <c r="C56" s="136" t="s">
        <v>186</v>
      </c>
      <c r="D56" s="136" t="s">
        <v>108</v>
      </c>
      <c r="E56" s="136" t="s">
        <v>246</v>
      </c>
      <c r="F56" s="136" t="s">
        <v>180</v>
      </c>
      <c r="G56" s="136" t="s">
        <v>250</v>
      </c>
      <c r="H56" s="137">
        <v>4858</v>
      </c>
      <c r="I56" s="135">
        <v>4</v>
      </c>
      <c r="J56" s="138">
        <f>บึงกาฬ!F52</f>
        <v>539393.81999999995</v>
      </c>
      <c r="K56" s="139">
        <f>บึงกาฬ!AH52</f>
        <v>435992.87</v>
      </c>
      <c r="L56" s="140">
        <f>บึงกาฬ!AI52</f>
        <v>1781125.63</v>
      </c>
      <c r="M56" s="140">
        <f>บึงกาฬ!AJ52</f>
        <v>1229161.8499999999</v>
      </c>
      <c r="N56" s="136"/>
      <c r="O56" s="136"/>
      <c r="P56" s="136"/>
      <c r="Q56" s="128">
        <f t="shared" si="0"/>
        <v>551963.78</v>
      </c>
      <c r="R56" s="129">
        <f t="shared" si="1"/>
        <v>366.63763482914777</v>
      </c>
    </row>
    <row r="57" spans="1:18" x14ac:dyDescent="0.35">
      <c r="A57" s="135">
        <v>5</v>
      </c>
      <c r="B57" s="136" t="s">
        <v>59</v>
      </c>
      <c r="C57" s="136" t="s">
        <v>186</v>
      </c>
      <c r="D57" s="136" t="s">
        <v>108</v>
      </c>
      <c r="E57" s="136" t="s">
        <v>246</v>
      </c>
      <c r="F57" s="136" t="s">
        <v>180</v>
      </c>
      <c r="G57" s="136" t="s">
        <v>251</v>
      </c>
      <c r="H57" s="137">
        <v>5652</v>
      </c>
      <c r="I57" s="135">
        <v>4</v>
      </c>
      <c r="J57" s="138">
        <f>บึงกาฬ!F53</f>
        <v>904758.57</v>
      </c>
      <c r="K57" s="139">
        <f>บึงกาฬ!AH53</f>
        <v>308002.6399999999</v>
      </c>
      <c r="L57" s="140">
        <f>บึงกาฬ!AI53</f>
        <v>1706030.33</v>
      </c>
      <c r="M57" s="140">
        <f>บึงกาฬ!AJ53</f>
        <v>1454871.9000000001</v>
      </c>
      <c r="N57" s="136"/>
      <c r="O57" s="136"/>
      <c r="P57" s="136"/>
      <c r="Q57" s="128">
        <f t="shared" si="0"/>
        <v>251158.42999999993</v>
      </c>
      <c r="R57" s="129">
        <f t="shared" si="1"/>
        <v>301.8454228591649</v>
      </c>
    </row>
    <row r="58" spans="1:18" s="147" customFormat="1" x14ac:dyDescent="0.35">
      <c r="A58" s="141">
        <v>5</v>
      </c>
      <c r="B58" s="142" t="s">
        <v>59</v>
      </c>
      <c r="C58" s="142"/>
      <c r="D58" s="142"/>
      <c r="E58" s="142" t="s">
        <v>77</v>
      </c>
      <c r="F58" s="142"/>
      <c r="G58" s="142" t="s">
        <v>252</v>
      </c>
      <c r="H58" s="148">
        <f>SUM(H54:H57)</f>
        <v>23211</v>
      </c>
      <c r="I58" s="141"/>
      <c r="J58" s="144">
        <f>SUM(J53:J57)</f>
        <v>4387449.1499999994</v>
      </c>
      <c r="K58" s="144">
        <f>SUM(K53:K57)</f>
        <v>3612364.2699999996</v>
      </c>
      <c r="L58" s="144">
        <f>SUM(L53:L57)</f>
        <v>7242062.9299999997</v>
      </c>
      <c r="M58" s="144">
        <f>SUM(M53:M57)</f>
        <v>5100477.22</v>
      </c>
      <c r="N58" s="142">
        <v>4</v>
      </c>
      <c r="O58" s="142">
        <v>4</v>
      </c>
      <c r="P58" s="142">
        <f>N58-O58</f>
        <v>0</v>
      </c>
      <c r="Q58" s="145">
        <f t="shared" si="0"/>
        <v>2141585.71</v>
      </c>
      <c r="R58" s="146">
        <f>L58/H58</f>
        <v>312.00994916203524</v>
      </c>
    </row>
    <row r="59" spans="1:18" x14ac:dyDescent="0.35">
      <c r="A59" s="135">
        <v>1</v>
      </c>
      <c r="B59" s="136" t="s">
        <v>59</v>
      </c>
      <c r="C59" s="136" t="s">
        <v>188</v>
      </c>
      <c r="D59" s="136" t="s">
        <v>101</v>
      </c>
      <c r="E59" s="136" t="s">
        <v>253</v>
      </c>
      <c r="F59" s="136" t="s">
        <v>210</v>
      </c>
      <c r="G59" s="136" t="s">
        <v>254</v>
      </c>
      <c r="H59" s="137"/>
      <c r="I59" s="135"/>
      <c r="J59" s="138"/>
      <c r="K59" s="139"/>
      <c r="L59" s="140"/>
      <c r="M59" s="140"/>
      <c r="N59" s="136"/>
      <c r="O59" s="136"/>
      <c r="P59" s="136"/>
    </row>
    <row r="60" spans="1:18" s="155" customFormat="1" x14ac:dyDescent="0.35">
      <c r="A60" s="149">
        <v>2</v>
      </c>
      <c r="B60" s="150" t="s">
        <v>59</v>
      </c>
      <c r="C60" s="150" t="s">
        <v>188</v>
      </c>
      <c r="D60" s="150" t="s">
        <v>101</v>
      </c>
      <c r="E60" s="150" t="s">
        <v>253</v>
      </c>
      <c r="F60" s="150" t="s">
        <v>180</v>
      </c>
      <c r="G60" s="150" t="s">
        <v>255</v>
      </c>
      <c r="H60" s="151">
        <v>2823</v>
      </c>
      <c r="I60" s="149">
        <v>2</v>
      </c>
      <c r="J60" s="140">
        <f>บึงกาฬ!F54</f>
        <v>591611.02</v>
      </c>
      <c r="K60" s="152">
        <f>บึงกาฬ!AH54</f>
        <v>742484.65</v>
      </c>
      <c r="L60" s="140">
        <f>บึงกาฬ!AI54</f>
        <v>767570.81</v>
      </c>
      <c r="M60" s="140">
        <f>บึงกาฬ!AJ54</f>
        <v>897465.03</v>
      </c>
      <c r="N60" s="150"/>
      <c r="O60" s="150"/>
      <c r="P60" s="150"/>
      <c r="Q60" s="153">
        <f t="shared" si="0"/>
        <v>-129894.21999999997</v>
      </c>
      <c r="R60" s="154">
        <f t="shared" si="1"/>
        <v>271.89897626638327</v>
      </c>
    </row>
    <row r="61" spans="1:18" x14ac:dyDescent="0.35">
      <c r="A61" s="135">
        <v>3</v>
      </c>
      <c r="B61" s="136" t="s">
        <v>59</v>
      </c>
      <c r="C61" s="136" t="s">
        <v>188</v>
      </c>
      <c r="D61" s="136" t="s">
        <v>101</v>
      </c>
      <c r="E61" s="136" t="s">
        <v>253</v>
      </c>
      <c r="F61" s="136" t="s">
        <v>180</v>
      </c>
      <c r="G61" s="136" t="s">
        <v>256</v>
      </c>
      <c r="H61" s="137">
        <v>4818</v>
      </c>
      <c r="I61" s="135">
        <v>4</v>
      </c>
      <c r="J61" s="140">
        <f>บึงกาฬ!F55</f>
        <v>1189344.5900000001</v>
      </c>
      <c r="K61" s="152">
        <f>บึงกาฬ!AH55</f>
        <v>491045.01000000013</v>
      </c>
      <c r="L61" s="140">
        <f>บึงกาฬ!AI55</f>
        <v>699039.37</v>
      </c>
      <c r="M61" s="140">
        <f>บึงกาฬ!AJ55</f>
        <v>1702268.04</v>
      </c>
      <c r="N61" s="136"/>
      <c r="O61" s="136"/>
      <c r="P61" s="136"/>
      <c r="Q61" s="128">
        <f t="shared" si="0"/>
        <v>-1003228.67</v>
      </c>
      <c r="R61" s="129">
        <f t="shared" si="1"/>
        <v>145.08911789124119</v>
      </c>
    </row>
    <row r="62" spans="1:18" x14ac:dyDescent="0.35">
      <c r="A62" s="135">
        <v>4</v>
      </c>
      <c r="B62" s="136" t="s">
        <v>59</v>
      </c>
      <c r="C62" s="136" t="s">
        <v>188</v>
      </c>
      <c r="D62" s="136" t="s">
        <v>101</v>
      </c>
      <c r="E62" s="136" t="s">
        <v>253</v>
      </c>
      <c r="F62" s="136" t="s">
        <v>180</v>
      </c>
      <c r="G62" s="136" t="s">
        <v>257</v>
      </c>
      <c r="H62" s="137">
        <v>2500</v>
      </c>
      <c r="I62" s="135">
        <v>2</v>
      </c>
      <c r="J62" s="140">
        <f>บึงกาฬ!F56</f>
        <v>213139.59</v>
      </c>
      <c r="K62" s="288">
        <f>บึงกาฬ!AH56</f>
        <v>88707.87</v>
      </c>
      <c r="L62" s="140">
        <f>บึงกาฬ!AI56</f>
        <v>703196.06</v>
      </c>
      <c r="M62" s="140">
        <f>บึงกาฬ!AJ56</f>
        <v>733627.85</v>
      </c>
      <c r="N62" s="136"/>
      <c r="O62" s="136"/>
      <c r="P62" s="136"/>
      <c r="Q62" s="128">
        <f t="shared" si="0"/>
        <v>-30431.789999999921</v>
      </c>
      <c r="R62" s="129">
        <f t="shared" si="1"/>
        <v>281.27842400000003</v>
      </c>
    </row>
    <row r="63" spans="1:18" x14ac:dyDescent="0.35">
      <c r="A63" s="135">
        <v>5</v>
      </c>
      <c r="B63" s="136" t="s">
        <v>59</v>
      </c>
      <c r="C63" s="136" t="s">
        <v>188</v>
      </c>
      <c r="D63" s="136" t="s">
        <v>101</v>
      </c>
      <c r="E63" s="136" t="s">
        <v>253</v>
      </c>
      <c r="F63" s="136" t="s">
        <v>180</v>
      </c>
      <c r="G63" s="136" t="s">
        <v>258</v>
      </c>
      <c r="H63" s="137">
        <v>4429</v>
      </c>
      <c r="I63" s="135">
        <v>3</v>
      </c>
      <c r="J63" s="140">
        <f>บึงกาฬ!F57</f>
        <v>669406.5</v>
      </c>
      <c r="K63" s="140">
        <f>บึงกาฬ!AH57</f>
        <v>679423.13</v>
      </c>
      <c r="L63" s="140">
        <f>บึงกาฬ!AI57</f>
        <v>858907.1</v>
      </c>
      <c r="M63" s="140">
        <f>บึงกาฬ!AJ57</f>
        <v>1014340.8300000001</v>
      </c>
      <c r="N63" s="136"/>
      <c r="O63" s="136"/>
      <c r="P63" s="136"/>
      <c r="Q63" s="128">
        <f t="shared" si="0"/>
        <v>-155433.7300000001</v>
      </c>
      <c r="R63" s="129">
        <f t="shared" si="1"/>
        <v>193.92799729058478</v>
      </c>
    </row>
    <row r="64" spans="1:18" x14ac:dyDescent="0.35">
      <c r="A64" s="135">
        <v>6</v>
      </c>
      <c r="B64" s="136" t="s">
        <v>59</v>
      </c>
      <c r="C64" s="136" t="s">
        <v>188</v>
      </c>
      <c r="D64" s="136" t="s">
        <v>101</v>
      </c>
      <c r="E64" s="136" t="s">
        <v>253</v>
      </c>
      <c r="F64" s="136" t="s">
        <v>180</v>
      </c>
      <c r="G64" s="136" t="s">
        <v>259</v>
      </c>
      <c r="H64" s="137">
        <v>3247</v>
      </c>
      <c r="I64" s="135">
        <v>3</v>
      </c>
      <c r="J64" s="140">
        <f>บึงกาฬ!F58</f>
        <v>90582.45</v>
      </c>
      <c r="K64" s="140">
        <f>บึงกาฬ!AH58</f>
        <v>86599.680000000022</v>
      </c>
      <c r="L64" s="140">
        <f>บึงกาฬ!AI58</f>
        <v>1107148.4100000001</v>
      </c>
      <c r="M64" s="140">
        <f>บึงกาฬ!AJ58</f>
        <v>1340307.6300000001</v>
      </c>
      <c r="N64" s="136"/>
      <c r="O64" s="136"/>
      <c r="P64" s="136"/>
      <c r="Q64" s="128">
        <f t="shared" si="0"/>
        <v>-233159.21999999997</v>
      </c>
      <c r="R64" s="129">
        <f t="shared" si="1"/>
        <v>340.97579611949499</v>
      </c>
    </row>
    <row r="65" spans="1:18" s="155" customFormat="1" x14ac:dyDescent="0.35">
      <c r="A65" s="149">
        <v>7</v>
      </c>
      <c r="B65" s="150" t="s">
        <v>59</v>
      </c>
      <c r="C65" s="150" t="s">
        <v>188</v>
      </c>
      <c r="D65" s="150" t="s">
        <v>101</v>
      </c>
      <c r="E65" s="150" t="s">
        <v>253</v>
      </c>
      <c r="F65" s="150" t="s">
        <v>180</v>
      </c>
      <c r="G65" s="150" t="s">
        <v>260</v>
      </c>
      <c r="H65" s="151">
        <v>1126</v>
      </c>
      <c r="I65" s="149">
        <v>1</v>
      </c>
      <c r="J65" s="140">
        <f>บึงกาฬ!F59</f>
        <v>287529.7</v>
      </c>
      <c r="K65" s="140">
        <f>บึงกาฬ!AH59</f>
        <v>187737.33000000002</v>
      </c>
      <c r="L65" s="140">
        <f>บึงกาฬ!AI59</f>
        <v>339477.45999999996</v>
      </c>
      <c r="M65" s="140">
        <f>บึงกาฬ!AJ59</f>
        <v>386255.11000000004</v>
      </c>
      <c r="N65" s="150"/>
      <c r="O65" s="150"/>
      <c r="P65" s="150"/>
      <c r="Q65" s="153">
        <f t="shared" si="0"/>
        <v>-46777.650000000081</v>
      </c>
      <c r="R65" s="154">
        <f t="shared" si="1"/>
        <v>301.48975133214918</v>
      </c>
    </row>
    <row r="66" spans="1:18" s="147" customFormat="1" x14ac:dyDescent="0.35">
      <c r="A66" s="141">
        <v>6</v>
      </c>
      <c r="B66" s="142" t="s">
        <v>59</v>
      </c>
      <c r="C66" s="142"/>
      <c r="D66" s="142"/>
      <c r="E66" s="142" t="s">
        <v>77</v>
      </c>
      <c r="F66" s="142"/>
      <c r="G66" s="142" t="s">
        <v>261</v>
      </c>
      <c r="H66" s="148">
        <f>SUM(H59:H65)</f>
        <v>18943</v>
      </c>
      <c r="I66" s="141"/>
      <c r="J66" s="144">
        <f>SUM(J59:J65)</f>
        <v>3041613.8500000006</v>
      </c>
      <c r="K66" s="144">
        <f>SUM(K59:K65)</f>
        <v>2275997.67</v>
      </c>
      <c r="L66" s="144">
        <f>SUM(L59:L65)</f>
        <v>4475339.2100000009</v>
      </c>
      <c r="M66" s="144">
        <f>SUM(M59:M65)</f>
        <v>6074264.4900000002</v>
      </c>
      <c r="N66" s="142">
        <v>6</v>
      </c>
      <c r="O66" s="142">
        <v>6</v>
      </c>
      <c r="P66" s="142">
        <f>N66-O66</f>
        <v>0</v>
      </c>
      <c r="Q66" s="145">
        <f t="shared" si="0"/>
        <v>-1598925.2799999993</v>
      </c>
      <c r="R66" s="146">
        <f>L66/H66</f>
        <v>236.25292773056015</v>
      </c>
    </row>
    <row r="67" spans="1:18" x14ac:dyDescent="0.35">
      <c r="A67" s="135">
        <v>1</v>
      </c>
      <c r="B67" s="136" t="s">
        <v>59</v>
      </c>
      <c r="C67" s="136" t="s">
        <v>190</v>
      </c>
      <c r="D67" s="136" t="s">
        <v>80</v>
      </c>
      <c r="E67" s="136" t="s">
        <v>262</v>
      </c>
      <c r="F67" s="136" t="s">
        <v>210</v>
      </c>
      <c r="G67" s="136" t="s">
        <v>263</v>
      </c>
      <c r="H67" s="137"/>
      <c r="I67" s="135"/>
      <c r="J67" s="138"/>
      <c r="K67" s="139"/>
      <c r="L67" s="140"/>
      <c r="M67" s="140"/>
      <c r="N67" s="136"/>
      <c r="O67" s="136"/>
      <c r="P67" s="136"/>
    </row>
    <row r="68" spans="1:18" x14ac:dyDescent="0.35">
      <c r="A68" s="135">
        <v>2</v>
      </c>
      <c r="B68" s="136" t="s">
        <v>59</v>
      </c>
      <c r="C68" s="136" t="s">
        <v>190</v>
      </c>
      <c r="D68" s="136" t="s">
        <v>80</v>
      </c>
      <c r="E68" s="136" t="s">
        <v>262</v>
      </c>
      <c r="F68" s="136" t="s">
        <v>180</v>
      </c>
      <c r="G68" s="136" t="s">
        <v>1421</v>
      </c>
      <c r="H68" s="137">
        <v>3728</v>
      </c>
      <c r="I68" s="135">
        <v>3</v>
      </c>
      <c r="J68" s="138">
        <f>บึงกาฬ!F60</f>
        <v>465994.51</v>
      </c>
      <c r="K68" s="139">
        <f>บึงกาฬ!AH60</f>
        <v>-205794.94</v>
      </c>
      <c r="L68" s="140">
        <f>บึงกาฬ!AI60</f>
        <v>943325.06</v>
      </c>
      <c r="M68" s="140">
        <f>บึงกาฬ!AJ60</f>
        <v>886323.46</v>
      </c>
      <c r="N68" s="136"/>
      <c r="O68" s="136"/>
      <c r="P68" s="136"/>
      <c r="Q68" s="128">
        <f t="shared" si="0"/>
        <v>57001.600000000093</v>
      </c>
      <c r="R68" s="129">
        <f t="shared" si="1"/>
        <v>253.03783798283263</v>
      </c>
    </row>
    <row r="69" spans="1:18" x14ac:dyDescent="0.35">
      <c r="A69" s="135">
        <v>3</v>
      </c>
      <c r="B69" s="136" t="s">
        <v>59</v>
      </c>
      <c r="C69" s="136" t="s">
        <v>190</v>
      </c>
      <c r="D69" s="136" t="s">
        <v>80</v>
      </c>
      <c r="E69" s="136" t="s">
        <v>262</v>
      </c>
      <c r="F69" s="136" t="s">
        <v>180</v>
      </c>
      <c r="G69" s="136" t="s">
        <v>265</v>
      </c>
      <c r="H69" s="137">
        <v>3543</v>
      </c>
      <c r="I69" s="135">
        <v>3</v>
      </c>
      <c r="J69" s="138">
        <f>บึงกาฬ!F61</f>
        <v>699888.52</v>
      </c>
      <c r="K69" s="139">
        <f>บึงกาฬ!AH61</f>
        <v>836152.29</v>
      </c>
      <c r="L69" s="140">
        <f>บึงกาฬ!AI61</f>
        <v>1253836.51</v>
      </c>
      <c r="M69" s="140">
        <f>บึงกาฬ!AJ61</f>
        <v>1005433.1799999999</v>
      </c>
      <c r="N69" s="136"/>
      <c r="O69" s="136"/>
      <c r="P69" s="136"/>
      <c r="Q69" s="128">
        <f t="shared" si="0"/>
        <v>248403.33000000007</v>
      </c>
      <c r="R69" s="129">
        <f t="shared" si="1"/>
        <v>353.89119672593847</v>
      </c>
    </row>
    <row r="70" spans="1:18" x14ac:dyDescent="0.35">
      <c r="A70" s="135">
        <v>4</v>
      </c>
      <c r="B70" s="136" t="s">
        <v>59</v>
      </c>
      <c r="C70" s="136" t="s">
        <v>190</v>
      </c>
      <c r="D70" s="136" t="s">
        <v>80</v>
      </c>
      <c r="E70" s="136" t="s">
        <v>262</v>
      </c>
      <c r="F70" s="136" t="s">
        <v>180</v>
      </c>
      <c r="G70" s="136" t="s">
        <v>266</v>
      </c>
      <c r="H70" s="137">
        <v>6330</v>
      </c>
      <c r="I70" s="135">
        <v>5</v>
      </c>
      <c r="J70" s="138">
        <f>บึงกาฬ!F62</f>
        <v>407637.02</v>
      </c>
      <c r="K70" s="139">
        <f>บึงกาฬ!AH62</f>
        <v>36087.119999999879</v>
      </c>
      <c r="L70" s="140">
        <f>บึงกาฬ!AI62</f>
        <v>1249260.1000000001</v>
      </c>
      <c r="M70" s="140">
        <f>บึงกาฬ!AJ62</f>
        <v>1009754.32</v>
      </c>
      <c r="N70" s="136"/>
      <c r="O70" s="136"/>
      <c r="P70" s="136"/>
      <c r="Q70" s="128">
        <f t="shared" si="0"/>
        <v>239505.78000000014</v>
      </c>
      <c r="R70" s="129">
        <f t="shared" si="1"/>
        <v>197.35546603475515</v>
      </c>
    </row>
    <row r="71" spans="1:18" x14ac:dyDescent="0.35">
      <c r="A71" s="135">
        <v>5</v>
      </c>
      <c r="B71" s="136" t="s">
        <v>59</v>
      </c>
      <c r="C71" s="136" t="s">
        <v>190</v>
      </c>
      <c r="D71" s="136" t="s">
        <v>80</v>
      </c>
      <c r="E71" s="136" t="s">
        <v>262</v>
      </c>
      <c r="F71" s="136" t="s">
        <v>180</v>
      </c>
      <c r="G71" s="136" t="s">
        <v>267</v>
      </c>
      <c r="H71" s="137">
        <v>3421</v>
      </c>
      <c r="I71" s="135">
        <v>3</v>
      </c>
      <c r="J71" s="138">
        <f>บึงกาฬ!F63</f>
        <v>420091.31</v>
      </c>
      <c r="K71" s="139">
        <f>บึงกาฬ!AH63</f>
        <v>165420.22000000009</v>
      </c>
      <c r="L71" s="140">
        <f>บึงกาฬ!AI63</f>
        <v>752984.96</v>
      </c>
      <c r="M71" s="140">
        <f>บึงกาฬ!AJ63</f>
        <v>454500.63</v>
      </c>
      <c r="N71" s="136"/>
      <c r="O71" s="136"/>
      <c r="P71" s="136"/>
      <c r="Q71" s="128">
        <f t="shared" ref="Q71:Q134" si="2">L71-M71</f>
        <v>298484.32999999996</v>
      </c>
      <c r="R71" s="129">
        <f t="shared" ref="R71:R134" si="3">L71/H71</f>
        <v>220.10668225665009</v>
      </c>
    </row>
    <row r="72" spans="1:18" x14ac:dyDescent="0.35">
      <c r="A72" s="135">
        <v>6</v>
      </c>
      <c r="B72" s="136" t="s">
        <v>59</v>
      </c>
      <c r="C72" s="136" t="s">
        <v>190</v>
      </c>
      <c r="D72" s="136" t="s">
        <v>80</v>
      </c>
      <c r="E72" s="136" t="s">
        <v>262</v>
      </c>
      <c r="F72" s="136" t="s">
        <v>180</v>
      </c>
      <c r="G72" s="136" t="s">
        <v>268</v>
      </c>
      <c r="H72" s="137">
        <v>3591</v>
      </c>
      <c r="I72" s="135">
        <v>3</v>
      </c>
      <c r="J72" s="138">
        <f>บึงกาฬ!F64</f>
        <v>210668.19</v>
      </c>
      <c r="K72" s="139">
        <f>บึงกาฬ!AH64</f>
        <v>149632.13</v>
      </c>
      <c r="L72" s="140">
        <f>บึงกาฬ!AI64</f>
        <v>860849.58000000007</v>
      </c>
      <c r="M72" s="140">
        <f>บึงกาฬ!AJ64</f>
        <v>772163.67999999993</v>
      </c>
      <c r="N72" s="136"/>
      <c r="O72" s="136"/>
      <c r="P72" s="136"/>
      <c r="Q72" s="128">
        <f t="shared" si="2"/>
        <v>88685.90000000014</v>
      </c>
      <c r="R72" s="129">
        <f t="shared" si="3"/>
        <v>239.72419381787805</v>
      </c>
    </row>
    <row r="73" spans="1:18" x14ac:dyDescent="0.35">
      <c r="A73" s="135">
        <v>7</v>
      </c>
      <c r="B73" s="136" t="s">
        <v>59</v>
      </c>
      <c r="C73" s="136" t="s">
        <v>190</v>
      </c>
      <c r="D73" s="136" t="s">
        <v>80</v>
      </c>
      <c r="E73" s="136" t="s">
        <v>262</v>
      </c>
      <c r="F73" s="136" t="s">
        <v>180</v>
      </c>
      <c r="G73" s="136" t="s">
        <v>269</v>
      </c>
      <c r="H73" s="137">
        <v>4772</v>
      </c>
      <c r="I73" s="135">
        <v>4</v>
      </c>
      <c r="J73" s="138">
        <f>บึงกาฬ!F65</f>
        <v>684148.98</v>
      </c>
      <c r="K73" s="139">
        <f>บึงกาฬ!AH65</f>
        <v>454140.78</v>
      </c>
      <c r="L73" s="140">
        <f>บึงกาฬ!AI65</f>
        <v>1052989.72</v>
      </c>
      <c r="M73" s="140">
        <f>บึงกาฬ!AJ65</f>
        <v>880573.57000000007</v>
      </c>
      <c r="N73" s="136"/>
      <c r="O73" s="136"/>
      <c r="P73" s="136"/>
      <c r="Q73" s="128">
        <f t="shared" si="2"/>
        <v>172416.14999999991</v>
      </c>
      <c r="R73" s="129">
        <f t="shared" si="3"/>
        <v>220.66004191114837</v>
      </c>
    </row>
    <row r="74" spans="1:18" s="147" customFormat="1" x14ac:dyDescent="0.35">
      <c r="A74" s="141">
        <v>7</v>
      </c>
      <c r="B74" s="142" t="s">
        <v>59</v>
      </c>
      <c r="C74" s="142"/>
      <c r="D74" s="142"/>
      <c r="E74" s="142" t="s">
        <v>77</v>
      </c>
      <c r="F74" s="142"/>
      <c r="G74" s="142" t="s">
        <v>270</v>
      </c>
      <c r="H74" s="148">
        <f>SUM(H67:H73)</f>
        <v>25385</v>
      </c>
      <c r="I74" s="141"/>
      <c r="J74" s="144">
        <f>SUM(J67:J73)</f>
        <v>2888428.5300000003</v>
      </c>
      <c r="K74" s="144">
        <f>SUM(K67:K73)</f>
        <v>1435637.6</v>
      </c>
      <c r="L74" s="144">
        <f>SUM(L67:L73)</f>
        <v>6113245.9300000006</v>
      </c>
      <c r="M74" s="144">
        <f>SUM(M67:M73)</f>
        <v>5008748.84</v>
      </c>
      <c r="N74" s="142">
        <v>6</v>
      </c>
      <c r="O74" s="142">
        <v>6</v>
      </c>
      <c r="P74" s="142">
        <f>N74-O74</f>
        <v>0</v>
      </c>
      <c r="Q74" s="145">
        <f>L74-M74</f>
        <v>1104497.0900000008</v>
      </c>
      <c r="R74" s="146">
        <f>L74/H74</f>
        <v>240.82119086074457</v>
      </c>
    </row>
    <row r="75" spans="1:18" x14ac:dyDescent="0.35">
      <c r="A75" s="135">
        <v>1</v>
      </c>
      <c r="B75" s="136" t="s">
        <v>59</v>
      </c>
      <c r="C75" s="136" t="s">
        <v>192</v>
      </c>
      <c r="D75" s="136" t="s">
        <v>115</v>
      </c>
      <c r="E75" s="136" t="s">
        <v>271</v>
      </c>
      <c r="F75" s="136" t="s">
        <v>210</v>
      </c>
      <c r="G75" s="136" t="s">
        <v>272</v>
      </c>
      <c r="H75" s="137"/>
      <c r="I75" s="135"/>
      <c r="J75" s="138"/>
      <c r="K75" s="139"/>
      <c r="L75" s="140"/>
      <c r="M75" s="140"/>
      <c r="N75" s="136"/>
      <c r="O75" s="136"/>
      <c r="P75" s="136"/>
    </row>
    <row r="76" spans="1:18" x14ac:dyDescent="0.35">
      <c r="A76" s="135">
        <v>2</v>
      </c>
      <c r="B76" s="136" t="s">
        <v>59</v>
      </c>
      <c r="C76" s="136" t="s">
        <v>192</v>
      </c>
      <c r="D76" s="136" t="s">
        <v>115</v>
      </c>
      <c r="E76" s="136" t="s">
        <v>271</v>
      </c>
      <c r="F76" s="136" t="s">
        <v>180</v>
      </c>
      <c r="G76" s="136" t="s">
        <v>273</v>
      </c>
      <c r="H76" s="137">
        <v>5834</v>
      </c>
      <c r="I76" s="135">
        <v>4</v>
      </c>
      <c r="J76" s="138">
        <f>บึงกาฬ!F66</f>
        <v>388027.59</v>
      </c>
      <c r="K76" s="139">
        <f>บึงกาฬ!AH66</f>
        <v>396587.27</v>
      </c>
      <c r="L76" s="139">
        <f>บึงกาฬ!AI66</f>
        <v>814261.84</v>
      </c>
      <c r="M76" s="139">
        <f>บึงกาฬ!AJ66</f>
        <v>771124.48</v>
      </c>
      <c r="N76" s="136"/>
      <c r="O76" s="136"/>
      <c r="P76" s="136"/>
      <c r="Q76" s="128">
        <f t="shared" si="2"/>
        <v>43137.359999999986</v>
      </c>
      <c r="R76" s="129">
        <f t="shared" si="3"/>
        <v>139.57179293794994</v>
      </c>
    </row>
    <row r="77" spans="1:18" x14ac:dyDescent="0.35">
      <c r="A77" s="135">
        <v>3</v>
      </c>
      <c r="B77" s="136" t="s">
        <v>59</v>
      </c>
      <c r="C77" s="136" t="s">
        <v>192</v>
      </c>
      <c r="D77" s="136" t="s">
        <v>115</v>
      </c>
      <c r="E77" s="136" t="s">
        <v>271</v>
      </c>
      <c r="F77" s="136" t="s">
        <v>180</v>
      </c>
      <c r="G77" s="136" t="s">
        <v>274</v>
      </c>
      <c r="H77" s="137">
        <v>4475</v>
      </c>
      <c r="I77" s="135">
        <v>3</v>
      </c>
      <c r="J77" s="138">
        <f>บึงกาฬ!F67</f>
        <v>352717.51</v>
      </c>
      <c r="K77" s="139">
        <f>บึงกาฬ!AH67</f>
        <v>369280.69</v>
      </c>
      <c r="L77" s="139">
        <f>บึงกาฬ!AI67</f>
        <v>590609.28</v>
      </c>
      <c r="M77" s="139">
        <f>บึงกาฬ!AJ67</f>
        <v>493183.49000000005</v>
      </c>
      <c r="N77" s="136"/>
      <c r="O77" s="136"/>
      <c r="P77" s="136"/>
      <c r="Q77" s="128">
        <f t="shared" si="2"/>
        <v>97425.789999999979</v>
      </c>
      <c r="R77" s="129">
        <f t="shared" si="3"/>
        <v>131.97972737430169</v>
      </c>
    </row>
    <row r="78" spans="1:18" x14ac:dyDescent="0.35">
      <c r="A78" s="135">
        <v>4</v>
      </c>
      <c r="B78" s="136" t="s">
        <v>59</v>
      </c>
      <c r="C78" s="136" t="s">
        <v>192</v>
      </c>
      <c r="D78" s="136" t="s">
        <v>115</v>
      </c>
      <c r="E78" s="136" t="s">
        <v>271</v>
      </c>
      <c r="F78" s="136" t="s">
        <v>180</v>
      </c>
      <c r="G78" s="136" t="s">
        <v>275</v>
      </c>
      <c r="H78" s="137">
        <v>1990</v>
      </c>
      <c r="I78" s="135">
        <v>2</v>
      </c>
      <c r="J78" s="138">
        <f>บึงกาฬ!F68</f>
        <v>109414.41</v>
      </c>
      <c r="K78" s="139">
        <f>บึงกาฬ!AH68</f>
        <v>104951.63999999998</v>
      </c>
      <c r="L78" s="139">
        <f>บึงกาฬ!AI68</f>
        <v>540123.80000000005</v>
      </c>
      <c r="M78" s="139">
        <f>บึงกาฬ!AJ68</f>
        <v>470676.95</v>
      </c>
      <c r="N78" s="136"/>
      <c r="O78" s="136"/>
      <c r="P78" s="136"/>
      <c r="Q78" s="128">
        <f t="shared" si="2"/>
        <v>69446.850000000035</v>
      </c>
      <c r="R78" s="129">
        <f t="shared" si="3"/>
        <v>271.41899497487441</v>
      </c>
    </row>
    <row r="79" spans="1:18" x14ac:dyDescent="0.35">
      <c r="A79" s="135">
        <v>5</v>
      </c>
      <c r="B79" s="136" t="s">
        <v>59</v>
      </c>
      <c r="C79" s="136" t="s">
        <v>192</v>
      </c>
      <c r="D79" s="136" t="s">
        <v>115</v>
      </c>
      <c r="E79" s="136" t="s">
        <v>271</v>
      </c>
      <c r="F79" s="136" t="s">
        <v>180</v>
      </c>
      <c r="G79" s="136" t="s">
        <v>276</v>
      </c>
      <c r="H79" s="137">
        <v>5043</v>
      </c>
      <c r="I79" s="135">
        <v>4</v>
      </c>
      <c r="J79" s="138">
        <f>บึงกาฬ!F69</f>
        <v>213923.43</v>
      </c>
      <c r="K79" s="139">
        <f>บึงกาฬ!AH69</f>
        <v>167285.93</v>
      </c>
      <c r="L79" s="139">
        <f>บึงกาฬ!AI69</f>
        <v>663095.77</v>
      </c>
      <c r="M79" s="139">
        <f>บึงกาฬ!AJ69</f>
        <v>686115.60000000009</v>
      </c>
      <c r="N79" s="136"/>
      <c r="O79" s="136"/>
      <c r="P79" s="136"/>
      <c r="Q79" s="128">
        <f t="shared" si="2"/>
        <v>-23019.830000000075</v>
      </c>
      <c r="R79" s="129">
        <f t="shared" si="3"/>
        <v>131.48835415427325</v>
      </c>
    </row>
    <row r="80" spans="1:18" x14ac:dyDescent="0.35">
      <c r="A80" s="135">
        <v>6</v>
      </c>
      <c r="B80" s="136" t="s">
        <v>59</v>
      </c>
      <c r="C80" s="136" t="s">
        <v>192</v>
      </c>
      <c r="D80" s="136" t="s">
        <v>115</v>
      </c>
      <c r="E80" s="136" t="s">
        <v>271</v>
      </c>
      <c r="F80" s="136" t="s">
        <v>180</v>
      </c>
      <c r="G80" s="136" t="s">
        <v>277</v>
      </c>
      <c r="H80" s="137">
        <v>5442</v>
      </c>
      <c r="I80" s="135">
        <v>4</v>
      </c>
      <c r="J80" s="138">
        <f>บึงกาฬ!F70</f>
        <v>307393.28999999998</v>
      </c>
      <c r="K80" s="139">
        <f>บึงกาฬ!AH70</f>
        <v>295377.14999999997</v>
      </c>
      <c r="L80" s="139">
        <f>บึงกาฬ!AI70</f>
        <v>896222.94</v>
      </c>
      <c r="M80" s="139">
        <f>บึงกาฬ!AJ70</f>
        <v>916708.8</v>
      </c>
      <c r="N80" s="136"/>
      <c r="O80" s="136"/>
      <c r="P80" s="136"/>
      <c r="Q80" s="128">
        <f t="shared" si="2"/>
        <v>-20485.860000000102</v>
      </c>
      <c r="R80" s="129">
        <f t="shared" si="3"/>
        <v>164.68631753031971</v>
      </c>
    </row>
    <row r="81" spans="1:18" s="147" customFormat="1" x14ac:dyDescent="0.35">
      <c r="A81" s="141">
        <v>8</v>
      </c>
      <c r="B81" s="142" t="s">
        <v>59</v>
      </c>
      <c r="C81" s="142"/>
      <c r="D81" s="142"/>
      <c r="E81" s="142" t="s">
        <v>77</v>
      </c>
      <c r="F81" s="142"/>
      <c r="G81" s="142" t="s">
        <v>278</v>
      </c>
      <c r="H81" s="148">
        <f>SUM(H75:H80)</f>
        <v>22784</v>
      </c>
      <c r="I81" s="141"/>
      <c r="J81" s="144">
        <f>SUM(J75:J80)</f>
        <v>1371476.2300000002</v>
      </c>
      <c r="K81" s="144">
        <f>SUM(K75:K80)</f>
        <v>1333482.68</v>
      </c>
      <c r="L81" s="144">
        <f>SUM(L75:L80)</f>
        <v>3504313.6300000004</v>
      </c>
      <c r="M81" s="144">
        <f>SUM(M75:M80)</f>
        <v>3337809.3200000003</v>
      </c>
      <c r="N81" s="142">
        <v>5</v>
      </c>
      <c r="O81" s="142">
        <v>5</v>
      </c>
      <c r="P81" s="142">
        <f>N81-O81</f>
        <v>0</v>
      </c>
      <c r="Q81" s="145">
        <f t="shared" si="2"/>
        <v>166504.31000000006</v>
      </c>
      <c r="R81" s="146">
        <f t="shared" si="3"/>
        <v>153.80590019311799</v>
      </c>
    </row>
    <row r="82" spans="1:18" s="147" customFormat="1" ht="21.75" thickBot="1" x14ac:dyDescent="0.4">
      <c r="A82" s="156"/>
      <c r="B82" s="157" t="s">
        <v>59</v>
      </c>
      <c r="C82" s="157" t="s">
        <v>59</v>
      </c>
      <c r="D82" s="157" t="s">
        <v>59</v>
      </c>
      <c r="E82" s="157" t="s">
        <v>59</v>
      </c>
      <c r="F82" s="157"/>
      <c r="G82" s="157" t="s">
        <v>279</v>
      </c>
      <c r="H82" s="158">
        <f>H20+H34+H47+H52+H58+H66+H74+H81</f>
        <v>250354</v>
      </c>
      <c r="I82" s="156"/>
      <c r="J82" s="159">
        <f t="shared" ref="J82:O82" si="4">J20+J34+J47+J52+J58+J66+J74+J81</f>
        <v>27944902.750000004</v>
      </c>
      <c r="K82" s="160">
        <f t="shared" si="4"/>
        <v>20117883.170000002</v>
      </c>
      <c r="L82" s="159">
        <f t="shared" si="4"/>
        <v>54948113.060000002</v>
      </c>
      <c r="M82" s="159">
        <f t="shared" si="4"/>
        <v>56205166.029999994</v>
      </c>
      <c r="N82" s="157">
        <f t="shared" si="4"/>
        <v>61</v>
      </c>
      <c r="O82" s="157">
        <f t="shared" si="4"/>
        <v>61</v>
      </c>
      <c r="P82" s="157">
        <f>N82-O82</f>
        <v>0</v>
      </c>
      <c r="Q82" s="145">
        <f t="shared" si="2"/>
        <v>-1257052.9699999914</v>
      </c>
      <c r="R82" s="146">
        <f t="shared" si="3"/>
        <v>219.48166620065987</v>
      </c>
    </row>
    <row r="83" spans="1:18" s="147" customFormat="1" ht="22.5" thickTop="1" thickBot="1" x14ac:dyDescent="0.4">
      <c r="A83" s="161"/>
      <c r="B83" s="162"/>
      <c r="C83" s="162"/>
      <c r="D83" s="162"/>
      <c r="E83" s="320" t="s">
        <v>280</v>
      </c>
      <c r="F83" s="321"/>
      <c r="G83" s="322"/>
      <c r="H83" s="163"/>
      <c r="I83" s="161"/>
      <c r="J83" s="164">
        <f>J82/O82</f>
        <v>458113.15983606561</v>
      </c>
      <c r="K83" s="165">
        <f>K82/O82</f>
        <v>329801.363442623</v>
      </c>
      <c r="L83" s="164">
        <f>L82/O82</f>
        <v>900788.73868852458</v>
      </c>
      <c r="M83" s="164">
        <f>M82/O82</f>
        <v>921396.16442622943</v>
      </c>
      <c r="N83" s="162"/>
      <c r="O83" s="162"/>
      <c r="P83" s="162"/>
      <c r="Q83" s="128"/>
      <c r="R83" s="129"/>
    </row>
    <row r="84" spans="1:18" ht="21.75" thickTop="1" x14ac:dyDescent="0.35">
      <c r="A84" s="166">
        <v>1</v>
      </c>
      <c r="B84" s="167" t="s">
        <v>63</v>
      </c>
      <c r="C84" s="167" t="s">
        <v>281</v>
      </c>
      <c r="D84" s="167" t="s">
        <v>282</v>
      </c>
      <c r="E84" s="167" t="s">
        <v>0</v>
      </c>
      <c r="F84" s="167" t="s">
        <v>177</v>
      </c>
      <c r="G84" s="167" t="s">
        <v>283</v>
      </c>
      <c r="H84" s="168"/>
      <c r="I84" s="166"/>
      <c r="J84" s="169"/>
      <c r="K84" s="170"/>
      <c r="L84" s="171"/>
      <c r="M84" s="171"/>
      <c r="N84" s="167"/>
      <c r="O84" s="167"/>
      <c r="P84" s="167"/>
    </row>
    <row r="85" spans="1:18" x14ac:dyDescent="0.35">
      <c r="A85" s="135">
        <v>2</v>
      </c>
      <c r="B85" s="136" t="s">
        <v>63</v>
      </c>
      <c r="C85" s="136" t="s">
        <v>281</v>
      </c>
      <c r="D85" s="136" t="s">
        <v>282</v>
      </c>
      <c r="E85" s="136" t="s">
        <v>0</v>
      </c>
      <c r="F85" s="136" t="s">
        <v>180</v>
      </c>
      <c r="G85" s="136" t="s">
        <v>605</v>
      </c>
      <c r="H85" s="137">
        <v>5737</v>
      </c>
      <c r="I85" s="135">
        <v>4</v>
      </c>
      <c r="J85" s="138">
        <f>หนองบัวลำภู!F4</f>
        <v>325298.64</v>
      </c>
      <c r="K85" s="289">
        <f>หนองบัวลำภู!AF4</f>
        <v>394940.22000000003</v>
      </c>
      <c r="L85" s="140">
        <f>หนองบัวลำภู!AG4</f>
        <v>1071260.8700000001</v>
      </c>
      <c r="M85" s="140">
        <f>หนองบัวลำภู!AH4</f>
        <v>818579.99</v>
      </c>
      <c r="N85" s="136"/>
      <c r="O85" s="136"/>
      <c r="P85" s="136"/>
      <c r="Q85" s="128">
        <f t="shared" si="2"/>
        <v>252680.88000000012</v>
      </c>
      <c r="R85" s="129">
        <f t="shared" si="3"/>
        <v>186.72840683283948</v>
      </c>
    </row>
    <row r="86" spans="1:18" x14ac:dyDescent="0.35">
      <c r="A86" s="135">
        <v>3</v>
      </c>
      <c r="B86" s="136" t="s">
        <v>63</v>
      </c>
      <c r="C86" s="136" t="s">
        <v>281</v>
      </c>
      <c r="D86" s="136" t="s">
        <v>282</v>
      </c>
      <c r="E86" s="136" t="s">
        <v>0</v>
      </c>
      <c r="F86" s="136" t="s">
        <v>180</v>
      </c>
      <c r="G86" s="136" t="s">
        <v>606</v>
      </c>
      <c r="H86" s="137">
        <v>4213</v>
      </c>
      <c r="I86" s="135">
        <v>3</v>
      </c>
      <c r="J86" s="138">
        <f>หนองบัวลำภู!F5</f>
        <v>38540.519999999997</v>
      </c>
      <c r="K86" s="289">
        <f>หนองบัวลำภู!AF5</f>
        <v>238532.53999999998</v>
      </c>
      <c r="L86" s="140">
        <f>หนองบัวลำภู!AG5</f>
        <v>877837.67999999993</v>
      </c>
      <c r="M86" s="140">
        <f>หนองบัวลำภู!AH5</f>
        <v>1091722.8699999999</v>
      </c>
      <c r="N86" s="136"/>
      <c r="O86" s="136"/>
      <c r="P86" s="136"/>
      <c r="Q86" s="128">
        <f t="shared" si="2"/>
        <v>-213885.18999999994</v>
      </c>
      <c r="R86" s="129">
        <f t="shared" si="3"/>
        <v>208.3640351293615</v>
      </c>
    </row>
    <row r="87" spans="1:18" x14ac:dyDescent="0.35">
      <c r="A87" s="135">
        <v>4</v>
      </c>
      <c r="B87" s="136" t="s">
        <v>63</v>
      </c>
      <c r="C87" s="136" t="s">
        <v>281</v>
      </c>
      <c r="D87" s="136" t="s">
        <v>282</v>
      </c>
      <c r="E87" s="136" t="s">
        <v>0</v>
      </c>
      <c r="F87" s="136" t="s">
        <v>180</v>
      </c>
      <c r="G87" s="136" t="s">
        <v>607</v>
      </c>
      <c r="H87" s="137">
        <v>4949</v>
      </c>
      <c r="I87" s="135">
        <v>4</v>
      </c>
      <c r="J87" s="138">
        <f>หนองบัวลำภู!F6</f>
        <v>108999.2</v>
      </c>
      <c r="K87" s="289">
        <f>หนองบัวลำภู!AF6</f>
        <v>194570.08000000002</v>
      </c>
      <c r="L87" s="140">
        <f>หนองบัวลำภู!AG6</f>
        <v>984575.16999999993</v>
      </c>
      <c r="M87" s="140">
        <f>หนองบัวลำภู!AH6</f>
        <v>1089278.82</v>
      </c>
      <c r="N87" s="136"/>
      <c r="O87" s="136"/>
      <c r="P87" s="136"/>
      <c r="Q87" s="128">
        <f t="shared" si="2"/>
        <v>-104703.65000000014</v>
      </c>
      <c r="R87" s="129">
        <f t="shared" si="3"/>
        <v>198.94426550818346</v>
      </c>
    </row>
    <row r="88" spans="1:18" x14ac:dyDescent="0.35">
      <c r="A88" s="135">
        <v>5</v>
      </c>
      <c r="B88" s="136" t="s">
        <v>63</v>
      </c>
      <c r="C88" s="136" t="s">
        <v>281</v>
      </c>
      <c r="D88" s="136" t="s">
        <v>282</v>
      </c>
      <c r="E88" s="136" t="s">
        <v>0</v>
      </c>
      <c r="F88" s="136" t="s">
        <v>180</v>
      </c>
      <c r="G88" s="136" t="s">
        <v>608</v>
      </c>
      <c r="H88" s="137">
        <v>7233</v>
      </c>
      <c r="I88" s="135">
        <v>5</v>
      </c>
      <c r="J88" s="138">
        <f>หนองบัวลำภู!F7</f>
        <v>362345.92</v>
      </c>
      <c r="K88" s="289">
        <f>หนองบัวลำภู!AF7</f>
        <v>496151.89</v>
      </c>
      <c r="L88" s="140">
        <f>หนองบัวลำภู!AG7</f>
        <v>1753357.98</v>
      </c>
      <c r="M88" s="140">
        <f>หนองบัวลำภู!AH7</f>
        <v>1697783.71</v>
      </c>
      <c r="N88" s="136"/>
      <c r="O88" s="136"/>
      <c r="P88" s="136"/>
      <c r="Q88" s="128">
        <f t="shared" si="2"/>
        <v>55574.270000000019</v>
      </c>
      <c r="R88" s="129">
        <f t="shared" si="3"/>
        <v>242.41089174616343</v>
      </c>
    </row>
    <row r="89" spans="1:18" x14ac:dyDescent="0.35">
      <c r="A89" s="135">
        <v>6</v>
      </c>
      <c r="B89" s="136" t="s">
        <v>63</v>
      </c>
      <c r="C89" s="136" t="s">
        <v>281</v>
      </c>
      <c r="D89" s="136" t="s">
        <v>282</v>
      </c>
      <c r="E89" s="136" t="s">
        <v>0</v>
      </c>
      <c r="F89" s="136" t="s">
        <v>180</v>
      </c>
      <c r="G89" s="136" t="s">
        <v>609</v>
      </c>
      <c r="H89" s="137">
        <v>5081</v>
      </c>
      <c r="I89" s="135">
        <v>4</v>
      </c>
      <c r="J89" s="138">
        <f>หนองบัวลำภู!F8</f>
        <v>390956.28</v>
      </c>
      <c r="K89" s="289">
        <f>หนองบัวลำภู!AF8</f>
        <v>398039</v>
      </c>
      <c r="L89" s="140">
        <f>หนองบัวลำภู!AG8</f>
        <v>903665.36</v>
      </c>
      <c r="M89" s="140">
        <f>หนองบัวลำภู!AH8</f>
        <v>1112943.54</v>
      </c>
      <c r="N89" s="136"/>
      <c r="O89" s="136"/>
      <c r="P89" s="136"/>
      <c r="Q89" s="128">
        <f t="shared" si="2"/>
        <v>-209278.18000000005</v>
      </c>
      <c r="R89" s="129">
        <f t="shared" si="3"/>
        <v>177.85187167880338</v>
      </c>
    </row>
    <row r="90" spans="1:18" x14ac:dyDescent="0.35">
      <c r="A90" s="135">
        <v>7</v>
      </c>
      <c r="B90" s="136" t="s">
        <v>63</v>
      </c>
      <c r="C90" s="136" t="s">
        <v>281</v>
      </c>
      <c r="D90" s="136" t="s">
        <v>282</v>
      </c>
      <c r="E90" s="136" t="s">
        <v>0</v>
      </c>
      <c r="F90" s="136" t="s">
        <v>180</v>
      </c>
      <c r="G90" s="136" t="s">
        <v>610</v>
      </c>
      <c r="H90" s="137">
        <v>1868</v>
      </c>
      <c r="I90" s="135">
        <v>2</v>
      </c>
      <c r="J90" s="138">
        <f>หนองบัวลำภู!F9</f>
        <v>159945.24</v>
      </c>
      <c r="K90" s="289">
        <f>หนองบัวลำภู!AF9</f>
        <v>190385.05</v>
      </c>
      <c r="L90" s="140">
        <f>หนองบัวลำภู!AG9</f>
        <v>586752.67999999993</v>
      </c>
      <c r="M90" s="140">
        <f>หนองบัวลำภู!AH9</f>
        <v>686692.21000000008</v>
      </c>
      <c r="N90" s="136"/>
      <c r="O90" s="136"/>
      <c r="P90" s="136"/>
      <c r="Q90" s="128">
        <f t="shared" si="2"/>
        <v>-99939.530000000144</v>
      </c>
      <c r="R90" s="129">
        <f t="shared" si="3"/>
        <v>314.10743040685219</v>
      </c>
    </row>
    <row r="91" spans="1:18" x14ac:dyDescent="0.35">
      <c r="A91" s="135">
        <v>8</v>
      </c>
      <c r="B91" s="136" t="s">
        <v>63</v>
      </c>
      <c r="C91" s="136" t="s">
        <v>281</v>
      </c>
      <c r="D91" s="136" t="s">
        <v>282</v>
      </c>
      <c r="E91" s="136" t="s">
        <v>0</v>
      </c>
      <c r="F91" s="136" t="s">
        <v>180</v>
      </c>
      <c r="G91" s="136" t="s">
        <v>611</v>
      </c>
      <c r="H91" s="137">
        <v>7126</v>
      </c>
      <c r="I91" s="135">
        <v>5</v>
      </c>
      <c r="J91" s="138">
        <f>หนองบัวลำภู!F10</f>
        <v>422059.71</v>
      </c>
      <c r="K91" s="139">
        <f>หนองบัวลำภู!AF10</f>
        <v>497607.37</v>
      </c>
      <c r="L91" s="140">
        <f>หนองบัวลำภู!AG10</f>
        <v>1160352.78</v>
      </c>
      <c r="M91" s="140">
        <f>หนองบัวลำภู!AH10</f>
        <v>1120465.02</v>
      </c>
      <c r="N91" s="136"/>
      <c r="O91" s="136"/>
      <c r="P91" s="136"/>
      <c r="Q91" s="128">
        <f t="shared" si="2"/>
        <v>39887.760000000009</v>
      </c>
      <c r="R91" s="129">
        <f t="shared" si="3"/>
        <v>162.83367667695762</v>
      </c>
    </row>
    <row r="92" spans="1:18" x14ac:dyDescent="0.35">
      <c r="A92" s="135">
        <v>9</v>
      </c>
      <c r="B92" s="136" t="s">
        <v>63</v>
      </c>
      <c r="C92" s="136" t="s">
        <v>281</v>
      </c>
      <c r="D92" s="136" t="s">
        <v>282</v>
      </c>
      <c r="E92" s="136" t="s">
        <v>0</v>
      </c>
      <c r="F92" s="136" t="s">
        <v>180</v>
      </c>
      <c r="G92" s="136" t="s">
        <v>612</v>
      </c>
      <c r="H92" s="137">
        <v>2671</v>
      </c>
      <c r="I92" s="135">
        <v>2</v>
      </c>
      <c r="J92" s="138">
        <f>หนองบัวลำภู!F11</f>
        <v>7734.07</v>
      </c>
      <c r="K92" s="289">
        <f>หนองบัวลำภู!AF11</f>
        <v>46455.97</v>
      </c>
      <c r="L92" s="140">
        <f>หนองบัวลำภู!AG11</f>
        <v>459786.68</v>
      </c>
      <c r="M92" s="140">
        <f>หนองบัวลำภู!AH11</f>
        <v>698388.66</v>
      </c>
      <c r="N92" s="136"/>
      <c r="O92" s="136"/>
      <c r="P92" s="136"/>
      <c r="Q92" s="128">
        <f t="shared" si="2"/>
        <v>-238601.98000000004</v>
      </c>
      <c r="R92" s="129">
        <f t="shared" si="3"/>
        <v>172.14027704979409</v>
      </c>
    </row>
    <row r="93" spans="1:18" x14ac:dyDescent="0.35">
      <c r="A93" s="135">
        <v>10</v>
      </c>
      <c r="B93" s="136" t="s">
        <v>63</v>
      </c>
      <c r="C93" s="136" t="s">
        <v>281</v>
      </c>
      <c r="D93" s="136" t="s">
        <v>282</v>
      </c>
      <c r="E93" s="136" t="s">
        <v>0</v>
      </c>
      <c r="F93" s="136" t="s">
        <v>180</v>
      </c>
      <c r="G93" s="136" t="s">
        <v>613</v>
      </c>
      <c r="H93" s="137">
        <v>4501</v>
      </c>
      <c r="I93" s="135">
        <v>4</v>
      </c>
      <c r="J93" s="138">
        <f>หนองบัวลำภู!F12</f>
        <v>573708.07999999996</v>
      </c>
      <c r="K93" s="139">
        <f>หนองบัวลำภู!AF12</f>
        <v>624322.9</v>
      </c>
      <c r="L93" s="140">
        <f>หนองบัวลำภู!AG12</f>
        <v>722781.81</v>
      </c>
      <c r="M93" s="140">
        <f>หนองบัวลำภู!AH12</f>
        <v>945238.25</v>
      </c>
      <c r="N93" s="136"/>
      <c r="O93" s="136"/>
      <c r="P93" s="136"/>
      <c r="Q93" s="128">
        <f t="shared" si="2"/>
        <v>-222456.43999999994</v>
      </c>
      <c r="R93" s="129">
        <f t="shared" si="3"/>
        <v>160.58249500111089</v>
      </c>
    </row>
    <row r="94" spans="1:18" x14ac:dyDescent="0.35">
      <c r="A94" s="135">
        <v>11</v>
      </c>
      <c r="B94" s="136" t="s">
        <v>63</v>
      </c>
      <c r="C94" s="136" t="s">
        <v>281</v>
      </c>
      <c r="D94" s="136" t="s">
        <v>282</v>
      </c>
      <c r="E94" s="136" t="s">
        <v>0</v>
      </c>
      <c r="F94" s="136" t="s">
        <v>180</v>
      </c>
      <c r="G94" s="136" t="s">
        <v>614</v>
      </c>
      <c r="H94" s="137">
        <v>3077</v>
      </c>
      <c r="I94" s="135">
        <v>3</v>
      </c>
      <c r="J94" s="138">
        <f>หนองบัวลำภู!F13</f>
        <v>409834.32</v>
      </c>
      <c r="K94" s="139">
        <f>หนองบัวลำภู!AF13</f>
        <v>434281.37</v>
      </c>
      <c r="L94" s="140">
        <f>หนองบัวลำภู!AG13</f>
        <v>348993.32</v>
      </c>
      <c r="M94" s="140">
        <f>หนองบัวลำภู!AH13</f>
        <v>457874.39999999997</v>
      </c>
      <c r="N94" s="136"/>
      <c r="O94" s="136"/>
      <c r="P94" s="136"/>
      <c r="Q94" s="128">
        <f t="shared" si="2"/>
        <v>-108881.07999999996</v>
      </c>
      <c r="R94" s="129">
        <f t="shared" si="3"/>
        <v>113.41999350016251</v>
      </c>
    </row>
    <row r="95" spans="1:18" x14ac:dyDescent="0.35">
      <c r="A95" s="135">
        <v>12</v>
      </c>
      <c r="B95" s="136" t="s">
        <v>63</v>
      </c>
      <c r="C95" s="136" t="s">
        <v>281</v>
      </c>
      <c r="D95" s="136" t="s">
        <v>282</v>
      </c>
      <c r="E95" s="136" t="s">
        <v>0</v>
      </c>
      <c r="F95" s="136" t="s">
        <v>180</v>
      </c>
      <c r="G95" s="136" t="s">
        <v>615</v>
      </c>
      <c r="H95" s="137">
        <v>2778</v>
      </c>
      <c r="I95" s="135">
        <v>2</v>
      </c>
      <c r="J95" s="138">
        <f>หนองบัวลำภู!F14</f>
        <v>174612.43</v>
      </c>
      <c r="K95" s="139">
        <f>หนองบัวลำภู!AF14</f>
        <v>232416.78</v>
      </c>
      <c r="L95" s="140">
        <f>หนองบัวลำภู!AG14</f>
        <v>557955.41</v>
      </c>
      <c r="M95" s="140">
        <f>หนองบัวลำภู!AH14</f>
        <v>732046.59</v>
      </c>
      <c r="N95" s="136"/>
      <c r="O95" s="136"/>
      <c r="P95" s="136"/>
      <c r="Q95" s="128">
        <f t="shared" si="2"/>
        <v>-174091.17999999993</v>
      </c>
      <c r="R95" s="129">
        <f t="shared" si="3"/>
        <v>200.84787976961843</v>
      </c>
    </row>
    <row r="96" spans="1:18" x14ac:dyDescent="0.35">
      <c r="A96" s="135">
        <v>13</v>
      </c>
      <c r="B96" s="136" t="s">
        <v>63</v>
      </c>
      <c r="C96" s="136" t="s">
        <v>281</v>
      </c>
      <c r="D96" s="136" t="s">
        <v>282</v>
      </c>
      <c r="E96" s="136" t="s">
        <v>0</v>
      </c>
      <c r="F96" s="136" t="s">
        <v>180</v>
      </c>
      <c r="G96" s="136" t="s">
        <v>616</v>
      </c>
      <c r="H96" s="137">
        <v>4143</v>
      </c>
      <c r="I96" s="135">
        <v>3</v>
      </c>
      <c r="J96" s="138">
        <f>หนองบัวลำภู!F15</f>
        <v>545509.86</v>
      </c>
      <c r="K96" s="289">
        <f>หนองบัวลำภู!AF15</f>
        <v>588874.79999999993</v>
      </c>
      <c r="L96" s="140">
        <f>หนองบัวลำภู!AG15</f>
        <v>928997.15</v>
      </c>
      <c r="M96" s="140">
        <f>หนองบัวลำภู!AH15</f>
        <v>1013234.99</v>
      </c>
      <c r="N96" s="136"/>
      <c r="O96" s="136"/>
      <c r="P96" s="136"/>
      <c r="Q96" s="128">
        <f t="shared" si="2"/>
        <v>-84237.839999999967</v>
      </c>
      <c r="R96" s="129">
        <f t="shared" si="3"/>
        <v>224.23295920830316</v>
      </c>
    </row>
    <row r="97" spans="1:18" x14ac:dyDescent="0.35">
      <c r="A97" s="135">
        <v>14</v>
      </c>
      <c r="B97" s="136" t="s">
        <v>63</v>
      </c>
      <c r="C97" s="136" t="s">
        <v>281</v>
      </c>
      <c r="D97" s="136" t="s">
        <v>282</v>
      </c>
      <c r="E97" s="136" t="s">
        <v>0</v>
      </c>
      <c r="F97" s="136" t="s">
        <v>180</v>
      </c>
      <c r="G97" s="136" t="s">
        <v>617</v>
      </c>
      <c r="H97" s="137">
        <v>5018</v>
      </c>
      <c r="I97" s="135">
        <v>4</v>
      </c>
      <c r="J97" s="138">
        <f>หนองบัวลำภู!F16</f>
        <v>58542.85</v>
      </c>
      <c r="K97" s="139">
        <f>หนองบัวลำภู!AF16</f>
        <v>133527.54999999999</v>
      </c>
      <c r="L97" s="140">
        <f>หนองบัวลำภู!AG16</f>
        <v>806251.38</v>
      </c>
      <c r="M97" s="140">
        <f>หนองบัวลำภู!AH16</f>
        <v>1083287.22</v>
      </c>
      <c r="N97" s="136"/>
      <c r="O97" s="136"/>
      <c r="P97" s="136"/>
      <c r="Q97" s="128">
        <f t="shared" si="2"/>
        <v>-277035.83999999997</v>
      </c>
      <c r="R97" s="129">
        <f t="shared" si="3"/>
        <v>160.67185731367078</v>
      </c>
    </row>
    <row r="98" spans="1:18" x14ac:dyDescent="0.35">
      <c r="A98" s="135">
        <v>15</v>
      </c>
      <c r="B98" s="136" t="s">
        <v>63</v>
      </c>
      <c r="C98" s="136" t="s">
        <v>281</v>
      </c>
      <c r="D98" s="136" t="s">
        <v>282</v>
      </c>
      <c r="E98" s="136" t="s">
        <v>0</v>
      </c>
      <c r="F98" s="136" t="s">
        <v>180</v>
      </c>
      <c r="G98" s="136" t="s">
        <v>618</v>
      </c>
      <c r="H98" s="137">
        <v>3532</v>
      </c>
      <c r="I98" s="135">
        <v>3</v>
      </c>
      <c r="J98" s="138">
        <f>หนองบัวลำภู!F17</f>
        <v>577205.19999999995</v>
      </c>
      <c r="K98" s="139">
        <f>หนองบัวลำภู!AF17</f>
        <v>590724.37999999989</v>
      </c>
      <c r="L98" s="140">
        <f>หนองบัวลำภู!AG17</f>
        <v>764318.13</v>
      </c>
      <c r="M98" s="140">
        <f>หนองบัวลำภู!AH17</f>
        <v>975061.8</v>
      </c>
      <c r="N98" s="136"/>
      <c r="O98" s="136"/>
      <c r="P98" s="136"/>
      <c r="Q98" s="128">
        <f t="shared" si="2"/>
        <v>-210743.67000000004</v>
      </c>
      <c r="R98" s="129">
        <f t="shared" si="3"/>
        <v>216.39811155152887</v>
      </c>
    </row>
    <row r="99" spans="1:18" x14ac:dyDescent="0.35">
      <c r="A99" s="135">
        <v>16</v>
      </c>
      <c r="B99" s="136" t="s">
        <v>63</v>
      </c>
      <c r="C99" s="136" t="s">
        <v>281</v>
      </c>
      <c r="D99" s="136" t="s">
        <v>282</v>
      </c>
      <c r="E99" s="136" t="s">
        <v>0</v>
      </c>
      <c r="F99" s="136" t="s">
        <v>180</v>
      </c>
      <c r="G99" s="136" t="s">
        <v>619</v>
      </c>
      <c r="H99" s="137">
        <v>5707</v>
      </c>
      <c r="I99" s="135">
        <v>4</v>
      </c>
      <c r="J99" s="138">
        <f>หนองบัวลำภู!F18</f>
        <v>440578.87</v>
      </c>
      <c r="K99" s="139">
        <f>หนองบัวลำภู!AF18</f>
        <v>530687.6</v>
      </c>
      <c r="L99" s="140">
        <f>หนองบัวลำภู!AG18</f>
        <v>952844.29</v>
      </c>
      <c r="M99" s="140">
        <f>หนองบัวลำภู!AH18</f>
        <v>1195916.54</v>
      </c>
      <c r="N99" s="136"/>
      <c r="O99" s="136"/>
      <c r="P99" s="136"/>
      <c r="Q99" s="128">
        <f t="shared" si="2"/>
        <v>-243072.25</v>
      </c>
      <c r="R99" s="129">
        <f t="shared" si="3"/>
        <v>166.96062554757316</v>
      </c>
    </row>
    <row r="100" spans="1:18" x14ac:dyDescent="0.35">
      <c r="A100" s="135">
        <v>17</v>
      </c>
      <c r="B100" s="136" t="s">
        <v>63</v>
      </c>
      <c r="C100" s="136" t="s">
        <v>281</v>
      </c>
      <c r="D100" s="136" t="s">
        <v>282</v>
      </c>
      <c r="E100" s="136" t="s">
        <v>0</v>
      </c>
      <c r="F100" s="136" t="s">
        <v>180</v>
      </c>
      <c r="G100" s="136" t="s">
        <v>620</v>
      </c>
      <c r="H100" s="137">
        <v>3845</v>
      </c>
      <c r="I100" s="135">
        <v>3</v>
      </c>
      <c r="J100" s="138">
        <f>หนองบัวลำภู!F19</f>
        <v>199565.12</v>
      </c>
      <c r="K100" s="289">
        <f>หนองบัวลำภู!AF19</f>
        <v>283488.56</v>
      </c>
      <c r="L100" s="140">
        <f>หนองบัวลำภู!AG19</f>
        <v>841042.85</v>
      </c>
      <c r="M100" s="140">
        <f>หนองบัวลำภู!AH19</f>
        <v>1071670.08</v>
      </c>
      <c r="N100" s="136"/>
      <c r="O100" s="136"/>
      <c r="P100" s="136"/>
      <c r="Q100" s="128">
        <f t="shared" si="2"/>
        <v>-230627.2300000001</v>
      </c>
      <c r="R100" s="129">
        <f t="shared" si="3"/>
        <v>218.73676202860858</v>
      </c>
    </row>
    <row r="101" spans="1:18" x14ac:dyDescent="0.35">
      <c r="A101" s="135">
        <v>18</v>
      </c>
      <c r="B101" s="136" t="s">
        <v>63</v>
      </c>
      <c r="C101" s="136" t="s">
        <v>281</v>
      </c>
      <c r="D101" s="136" t="s">
        <v>282</v>
      </c>
      <c r="E101" s="136" t="s">
        <v>0</v>
      </c>
      <c r="F101" s="136" t="s">
        <v>180</v>
      </c>
      <c r="G101" s="136" t="s">
        <v>621</v>
      </c>
      <c r="H101" s="137">
        <v>2875</v>
      </c>
      <c r="I101" s="135">
        <v>2</v>
      </c>
      <c r="J101" s="138">
        <f>หนองบัวลำภู!F20</f>
        <v>572274.89</v>
      </c>
      <c r="K101" s="289">
        <f>หนองบัวลำภู!AF20</f>
        <v>639482.23</v>
      </c>
      <c r="L101" s="140">
        <f>หนองบัวลำภู!AG20</f>
        <v>816784.61</v>
      </c>
      <c r="M101" s="140">
        <f>หนองบัวลำภู!AH20</f>
        <v>835217.05</v>
      </c>
      <c r="N101" s="136"/>
      <c r="O101" s="136"/>
      <c r="P101" s="136"/>
      <c r="Q101" s="128">
        <f t="shared" si="2"/>
        <v>-18432.440000000061</v>
      </c>
      <c r="R101" s="129">
        <f t="shared" si="3"/>
        <v>284.09899478260871</v>
      </c>
    </row>
    <row r="102" spans="1:18" x14ac:dyDescent="0.35">
      <c r="A102" s="135">
        <v>19</v>
      </c>
      <c r="B102" s="136" t="s">
        <v>63</v>
      </c>
      <c r="C102" s="136" t="s">
        <v>281</v>
      </c>
      <c r="D102" s="136" t="s">
        <v>282</v>
      </c>
      <c r="E102" s="136" t="s">
        <v>0</v>
      </c>
      <c r="F102" s="136" t="s">
        <v>180</v>
      </c>
      <c r="G102" s="136" t="s">
        <v>622</v>
      </c>
      <c r="H102" s="137">
        <v>3123</v>
      </c>
      <c r="I102" s="135">
        <v>3</v>
      </c>
      <c r="J102" s="138">
        <f>หนองบัวลำภู!F21</f>
        <v>100239.34</v>
      </c>
      <c r="K102" s="139">
        <f>หนองบัวลำภู!AF21</f>
        <v>180602.94</v>
      </c>
      <c r="L102" s="140">
        <f>หนองบัวลำภู!AG21</f>
        <v>514952</v>
      </c>
      <c r="M102" s="140">
        <f>หนองบัวลำภู!AH21</f>
        <v>841321.96</v>
      </c>
      <c r="N102" s="136"/>
      <c r="O102" s="136"/>
      <c r="P102" s="136"/>
      <c r="Q102" s="128">
        <f t="shared" si="2"/>
        <v>-326369.95999999996</v>
      </c>
      <c r="R102" s="129">
        <f t="shared" si="3"/>
        <v>164.89016970861351</v>
      </c>
    </row>
    <row r="103" spans="1:18" x14ac:dyDescent="0.35">
      <c r="A103" s="135">
        <v>20</v>
      </c>
      <c r="B103" s="136" t="s">
        <v>63</v>
      </c>
      <c r="C103" s="136" t="s">
        <v>281</v>
      </c>
      <c r="D103" s="136" t="s">
        <v>282</v>
      </c>
      <c r="E103" s="136" t="s">
        <v>0</v>
      </c>
      <c r="F103" s="136" t="s">
        <v>180</v>
      </c>
      <c r="G103" s="136" t="s">
        <v>623</v>
      </c>
      <c r="H103" s="137">
        <v>3601</v>
      </c>
      <c r="I103" s="135">
        <v>3</v>
      </c>
      <c r="J103" s="138">
        <f>หนองบัวลำภู!F22</f>
        <v>57004.9</v>
      </c>
      <c r="K103" s="289">
        <f>หนองบัวลำภู!AF22</f>
        <v>85954.87</v>
      </c>
      <c r="L103" s="140">
        <f>หนองบัวลำภู!AG22</f>
        <v>447237.53</v>
      </c>
      <c r="M103" s="140">
        <f>หนองบัวลำภู!AH22</f>
        <v>763614.04</v>
      </c>
      <c r="N103" s="136"/>
      <c r="O103" s="136"/>
      <c r="P103" s="136"/>
      <c r="Q103" s="128">
        <f t="shared" si="2"/>
        <v>-316376.51</v>
      </c>
      <c r="R103" s="129">
        <f t="shared" si="3"/>
        <v>124.1981477367398</v>
      </c>
    </row>
    <row r="104" spans="1:18" x14ac:dyDescent="0.35">
      <c r="A104" s="135">
        <v>21</v>
      </c>
      <c r="B104" s="136" t="s">
        <v>63</v>
      </c>
      <c r="C104" s="136" t="s">
        <v>281</v>
      </c>
      <c r="D104" s="136" t="s">
        <v>282</v>
      </c>
      <c r="E104" s="136" t="s">
        <v>0</v>
      </c>
      <c r="F104" s="136" t="s">
        <v>180</v>
      </c>
      <c r="G104" s="136" t="s">
        <v>624</v>
      </c>
      <c r="H104" s="137">
        <v>3870</v>
      </c>
      <c r="I104" s="135">
        <v>3</v>
      </c>
      <c r="J104" s="138">
        <f>หนองบัวลำภู!F23</f>
        <v>871584.14</v>
      </c>
      <c r="K104" s="139">
        <f>หนองบัวลำภู!AF23</f>
        <v>913331.67</v>
      </c>
      <c r="L104" s="140">
        <f>หนองบัวลำภู!AG23</f>
        <v>548586.92000000004</v>
      </c>
      <c r="M104" s="140">
        <f>หนองบัวลำภู!AH23</f>
        <v>738920.31</v>
      </c>
      <c r="N104" s="136"/>
      <c r="O104" s="136"/>
      <c r="P104" s="136"/>
      <c r="Q104" s="128">
        <f t="shared" si="2"/>
        <v>-190333.39</v>
      </c>
      <c r="R104" s="129">
        <f t="shared" si="3"/>
        <v>141.75372609819124</v>
      </c>
    </row>
    <row r="105" spans="1:18" s="147" customFormat="1" x14ac:dyDescent="0.35">
      <c r="A105" s="141">
        <v>1</v>
      </c>
      <c r="B105" s="142" t="s">
        <v>63</v>
      </c>
      <c r="C105" s="142"/>
      <c r="D105" s="142"/>
      <c r="E105" s="142" t="s">
        <v>77</v>
      </c>
      <c r="F105" s="142"/>
      <c r="G105" s="142" t="s">
        <v>284</v>
      </c>
      <c r="H105" s="148">
        <f>SUM(H84:H104)</f>
        <v>84948</v>
      </c>
      <c r="I105" s="141"/>
      <c r="J105" s="144">
        <f>SUM(J84:J104)</f>
        <v>6396539.5800000001</v>
      </c>
      <c r="K105" s="144">
        <f>SUM(K84:K104)</f>
        <v>7694377.7699999996</v>
      </c>
      <c r="L105" s="144">
        <f>SUM(L84:L104)</f>
        <v>16048334.6</v>
      </c>
      <c r="M105" s="144">
        <f>SUM(M84:M104)</f>
        <v>18969258.050000001</v>
      </c>
      <c r="N105" s="142">
        <v>20</v>
      </c>
      <c r="O105" s="142">
        <v>20</v>
      </c>
      <c r="P105" s="142">
        <f>N105-O105</f>
        <v>0</v>
      </c>
      <c r="Q105" s="145">
        <f t="shared" si="2"/>
        <v>-2920923.4500000011</v>
      </c>
      <c r="R105" s="146">
        <f>L105/H105</f>
        <v>188.91951075952346</v>
      </c>
    </row>
    <row r="106" spans="1:18" x14ac:dyDescent="0.35">
      <c r="A106" s="135">
        <v>1</v>
      </c>
      <c r="B106" s="136" t="s">
        <v>63</v>
      </c>
      <c r="C106" s="136" t="s">
        <v>285</v>
      </c>
      <c r="D106" s="136" t="s">
        <v>84</v>
      </c>
      <c r="E106" s="136" t="s">
        <v>1</v>
      </c>
      <c r="F106" s="136" t="s">
        <v>210</v>
      </c>
      <c r="G106" s="136" t="s">
        <v>286</v>
      </c>
      <c r="H106" s="137"/>
      <c r="I106" s="135"/>
      <c r="J106" s="138"/>
      <c r="K106" s="139"/>
      <c r="L106" s="140"/>
      <c r="M106" s="140"/>
      <c r="N106" s="136"/>
      <c r="O106" s="136"/>
      <c r="P106" s="136"/>
    </row>
    <row r="107" spans="1:18" x14ac:dyDescent="0.35">
      <c r="A107" s="135">
        <v>2</v>
      </c>
      <c r="B107" s="136" t="s">
        <v>63</v>
      </c>
      <c r="C107" s="136" t="s">
        <v>285</v>
      </c>
      <c r="D107" s="136" t="s">
        <v>84</v>
      </c>
      <c r="E107" s="136" t="s">
        <v>1</v>
      </c>
      <c r="F107" s="136" t="s">
        <v>180</v>
      </c>
      <c r="G107" s="136" t="s">
        <v>625</v>
      </c>
      <c r="H107" s="137">
        <v>7346</v>
      </c>
      <c r="I107" s="135">
        <v>5</v>
      </c>
      <c r="J107" s="138">
        <f>หนองบัวลำภู!F24</f>
        <v>1013246.34</v>
      </c>
      <c r="K107" s="139">
        <f>หนองบัวลำภู!AF24</f>
        <v>1065586.0499999998</v>
      </c>
      <c r="L107" s="140">
        <f>หนองบัวลำภู!AG24</f>
        <v>1711674.46</v>
      </c>
      <c r="M107" s="140">
        <f>หนองบัวลำภู!AH24</f>
        <v>1185329.3</v>
      </c>
      <c r="N107" s="136"/>
      <c r="O107" s="136"/>
      <c r="P107" s="136"/>
      <c r="Q107" s="128">
        <f t="shared" si="2"/>
        <v>526345.15999999992</v>
      </c>
      <c r="R107" s="129">
        <f t="shared" si="3"/>
        <v>233.00768581540973</v>
      </c>
    </row>
    <row r="108" spans="1:18" x14ac:dyDescent="0.35">
      <c r="A108" s="135">
        <v>3</v>
      </c>
      <c r="B108" s="136" t="s">
        <v>63</v>
      </c>
      <c r="C108" s="136" t="s">
        <v>285</v>
      </c>
      <c r="D108" s="136" t="s">
        <v>84</v>
      </c>
      <c r="E108" s="136" t="s">
        <v>1</v>
      </c>
      <c r="F108" s="136" t="s">
        <v>180</v>
      </c>
      <c r="G108" s="136" t="s">
        <v>626</v>
      </c>
      <c r="H108" s="137">
        <v>4269</v>
      </c>
      <c r="I108" s="135">
        <v>3</v>
      </c>
      <c r="J108" s="138">
        <f>หนองบัวลำภู!F25</f>
        <v>184800.21</v>
      </c>
      <c r="K108" s="138">
        <f>หนองบัวลำภู!AF25</f>
        <v>344111.19</v>
      </c>
      <c r="L108" s="140">
        <f>หนองบัวลำภู!AG25</f>
        <v>1206813.8199999998</v>
      </c>
      <c r="M108" s="140">
        <f>หนองบัวลำภู!AH25</f>
        <v>904544.79999999993</v>
      </c>
      <c r="N108" s="136"/>
      <c r="O108" s="136"/>
      <c r="P108" s="136"/>
      <c r="Q108" s="128">
        <f t="shared" si="2"/>
        <v>302269.0199999999</v>
      </c>
      <c r="R108" s="129">
        <f t="shared" si="3"/>
        <v>282.69239166081047</v>
      </c>
    </row>
    <row r="109" spans="1:18" x14ac:dyDescent="0.35">
      <c r="A109" s="135">
        <v>4</v>
      </c>
      <c r="B109" s="136" t="s">
        <v>63</v>
      </c>
      <c r="C109" s="136" t="s">
        <v>285</v>
      </c>
      <c r="D109" s="136" t="s">
        <v>84</v>
      </c>
      <c r="E109" s="136" t="s">
        <v>1</v>
      </c>
      <c r="F109" s="136" t="s">
        <v>180</v>
      </c>
      <c r="G109" s="136" t="s">
        <v>627</v>
      </c>
      <c r="H109" s="137">
        <v>7452</v>
      </c>
      <c r="I109" s="135">
        <v>5</v>
      </c>
      <c r="J109" s="138">
        <f>หนองบัวลำภู!F26</f>
        <v>900031.09</v>
      </c>
      <c r="K109" s="139">
        <f>หนองบัวลำภู!AF26</f>
        <v>926834.74</v>
      </c>
      <c r="L109" s="140">
        <f>หนองบัวลำภู!AG26</f>
        <v>2093979.16</v>
      </c>
      <c r="M109" s="140">
        <f>หนองบัวลำภู!AH26</f>
        <v>1429175.15</v>
      </c>
      <c r="N109" s="136"/>
      <c r="O109" s="136"/>
      <c r="P109" s="136"/>
      <c r="Q109" s="128">
        <f t="shared" si="2"/>
        <v>664804.01</v>
      </c>
      <c r="R109" s="129">
        <f t="shared" si="3"/>
        <v>280.99559312936123</v>
      </c>
    </row>
    <row r="110" spans="1:18" x14ac:dyDescent="0.35">
      <c r="A110" s="135">
        <v>5</v>
      </c>
      <c r="B110" s="136" t="s">
        <v>63</v>
      </c>
      <c r="C110" s="136" t="s">
        <v>285</v>
      </c>
      <c r="D110" s="136" t="s">
        <v>84</v>
      </c>
      <c r="E110" s="136" t="s">
        <v>1</v>
      </c>
      <c r="F110" s="136" t="s">
        <v>180</v>
      </c>
      <c r="G110" s="136" t="s">
        <v>628</v>
      </c>
      <c r="H110" s="137">
        <v>5116</v>
      </c>
      <c r="I110" s="135">
        <v>4</v>
      </c>
      <c r="J110" s="138">
        <f>หนองบัวลำภู!F27</f>
        <v>540150.43000000005</v>
      </c>
      <c r="K110" s="139">
        <f>หนองบัวลำภู!AF27</f>
        <v>581818.09000000008</v>
      </c>
      <c r="L110" s="140">
        <f>หนองบัวลำภู!AG27</f>
        <v>1154445.6099999999</v>
      </c>
      <c r="M110" s="140">
        <f>หนองบัวลำภู!AH27</f>
        <v>1078956.82</v>
      </c>
      <c r="N110" s="136"/>
      <c r="O110" s="136"/>
      <c r="P110" s="136"/>
      <c r="Q110" s="128">
        <f t="shared" si="2"/>
        <v>75488.789999999804</v>
      </c>
      <c r="R110" s="129">
        <f t="shared" si="3"/>
        <v>225.65395035183735</v>
      </c>
    </row>
    <row r="111" spans="1:18" x14ac:dyDescent="0.35">
      <c r="A111" s="135">
        <v>6</v>
      </c>
      <c r="B111" s="136" t="s">
        <v>63</v>
      </c>
      <c r="C111" s="136" t="s">
        <v>285</v>
      </c>
      <c r="D111" s="136" t="s">
        <v>84</v>
      </c>
      <c r="E111" s="136" t="s">
        <v>1</v>
      </c>
      <c r="F111" s="136" t="s">
        <v>180</v>
      </c>
      <c r="G111" s="136" t="s">
        <v>629</v>
      </c>
      <c r="H111" s="137">
        <v>3330</v>
      </c>
      <c r="I111" s="135">
        <v>3</v>
      </c>
      <c r="J111" s="138">
        <f>หนองบัวลำภู!F28</f>
        <v>353052.15</v>
      </c>
      <c r="K111" s="139">
        <f>หนองบัวลำภู!AF28</f>
        <v>388566.65</v>
      </c>
      <c r="L111" s="140">
        <f>หนองบัวลำภู!AG28</f>
        <v>1193547.81</v>
      </c>
      <c r="M111" s="140">
        <f>หนองบัวลำภู!AH28</f>
        <v>1032557.1400000001</v>
      </c>
      <c r="N111" s="136"/>
      <c r="O111" s="136"/>
      <c r="P111" s="136"/>
      <c r="Q111" s="128">
        <f t="shared" si="2"/>
        <v>160990.66999999993</v>
      </c>
      <c r="R111" s="129">
        <f t="shared" si="3"/>
        <v>358.4227657657658</v>
      </c>
    </row>
    <row r="112" spans="1:18" x14ac:dyDescent="0.35">
      <c r="A112" s="135">
        <v>7</v>
      </c>
      <c r="B112" s="136" t="s">
        <v>63</v>
      </c>
      <c r="C112" s="136" t="s">
        <v>285</v>
      </c>
      <c r="D112" s="136" t="s">
        <v>84</v>
      </c>
      <c r="E112" s="136" t="s">
        <v>1</v>
      </c>
      <c r="F112" s="136" t="s">
        <v>180</v>
      </c>
      <c r="G112" s="136" t="s">
        <v>630</v>
      </c>
      <c r="H112" s="137">
        <v>3774</v>
      </c>
      <c r="I112" s="135">
        <v>3</v>
      </c>
      <c r="J112" s="138">
        <f>หนองบัวลำภู!F29</f>
        <v>370425.52</v>
      </c>
      <c r="K112" s="139">
        <f>หนองบัวลำภู!AF29</f>
        <v>382590.78</v>
      </c>
      <c r="L112" s="140">
        <f>หนองบัวลำภู!AG29</f>
        <v>1062290.04</v>
      </c>
      <c r="M112" s="140">
        <f>หนองบัวลำภู!AH29</f>
        <v>965706.53</v>
      </c>
      <c r="N112" s="136"/>
      <c r="O112" s="136"/>
      <c r="P112" s="136"/>
      <c r="Q112" s="128">
        <f t="shared" si="2"/>
        <v>96583.510000000009</v>
      </c>
      <c r="R112" s="129">
        <f t="shared" si="3"/>
        <v>281.4758982511924</v>
      </c>
    </row>
    <row r="113" spans="1:18" x14ac:dyDescent="0.35">
      <c r="A113" s="135">
        <v>8</v>
      </c>
      <c r="B113" s="136" t="s">
        <v>63</v>
      </c>
      <c r="C113" s="136" t="s">
        <v>285</v>
      </c>
      <c r="D113" s="136" t="s">
        <v>84</v>
      </c>
      <c r="E113" s="136" t="s">
        <v>1</v>
      </c>
      <c r="F113" s="136" t="s">
        <v>180</v>
      </c>
      <c r="G113" s="136" t="s">
        <v>631</v>
      </c>
      <c r="H113" s="137">
        <v>2996</v>
      </c>
      <c r="I113" s="135">
        <v>2</v>
      </c>
      <c r="J113" s="138">
        <f>หนองบัวลำภู!F30</f>
        <v>395223.71</v>
      </c>
      <c r="K113" s="139">
        <f>หนองบัวลำภู!AF30</f>
        <v>464586.66000000003</v>
      </c>
      <c r="L113" s="140">
        <f>หนองบัวลำภู!AG30</f>
        <v>738256.40999999992</v>
      </c>
      <c r="M113" s="140">
        <f>หนองบัวลำภู!AH30</f>
        <v>701660.23</v>
      </c>
      <c r="N113" s="136"/>
      <c r="O113" s="136"/>
      <c r="P113" s="136"/>
      <c r="Q113" s="128">
        <f t="shared" si="2"/>
        <v>36596.179999999935</v>
      </c>
      <c r="R113" s="129">
        <f t="shared" si="3"/>
        <v>246.41402202937246</v>
      </c>
    </row>
    <row r="114" spans="1:18" x14ac:dyDescent="0.35">
      <c r="A114" s="135">
        <v>9</v>
      </c>
      <c r="B114" s="136" t="s">
        <v>63</v>
      </c>
      <c r="C114" s="136" t="s">
        <v>285</v>
      </c>
      <c r="D114" s="136" t="s">
        <v>84</v>
      </c>
      <c r="E114" s="136" t="s">
        <v>1</v>
      </c>
      <c r="F114" s="136" t="s">
        <v>180</v>
      </c>
      <c r="G114" s="136" t="s">
        <v>632</v>
      </c>
      <c r="H114" s="137">
        <v>6600</v>
      </c>
      <c r="I114" s="135">
        <v>5</v>
      </c>
      <c r="J114" s="138">
        <f>หนองบัวลำภู!F31</f>
        <v>554079.13</v>
      </c>
      <c r="K114" s="139">
        <f>หนองบัวลำภู!AF31</f>
        <v>630242.36</v>
      </c>
      <c r="L114" s="140">
        <f>หนองบัวลำภู!AG31</f>
        <v>1092839.03</v>
      </c>
      <c r="M114" s="140">
        <f>หนองบัวลำภู!AH31</f>
        <v>1105692.96</v>
      </c>
      <c r="N114" s="136"/>
      <c r="O114" s="136"/>
      <c r="P114" s="136"/>
      <c r="Q114" s="128">
        <f t="shared" si="2"/>
        <v>-12853.929999999935</v>
      </c>
      <c r="R114" s="129">
        <f t="shared" si="3"/>
        <v>165.58167121212122</v>
      </c>
    </row>
    <row r="115" spans="1:18" x14ac:dyDescent="0.35">
      <c r="A115" s="135">
        <v>10</v>
      </c>
      <c r="B115" s="136" t="s">
        <v>63</v>
      </c>
      <c r="C115" s="136" t="s">
        <v>285</v>
      </c>
      <c r="D115" s="136" t="s">
        <v>84</v>
      </c>
      <c r="E115" s="136" t="s">
        <v>1</v>
      </c>
      <c r="F115" s="136" t="s">
        <v>180</v>
      </c>
      <c r="G115" s="136" t="s">
        <v>633</v>
      </c>
      <c r="H115" s="137">
        <v>2814</v>
      </c>
      <c r="I115" s="135">
        <v>2</v>
      </c>
      <c r="J115" s="138">
        <f>หนองบัวลำภู!F32</f>
        <v>407129.06</v>
      </c>
      <c r="K115" s="139">
        <f>หนองบัวลำภู!AF32</f>
        <v>420037.56</v>
      </c>
      <c r="L115" s="140">
        <f>หนองบัวลำภู!AG32</f>
        <v>793362.37</v>
      </c>
      <c r="M115" s="140">
        <f>หนองบัวลำภู!AH32</f>
        <v>714162.1</v>
      </c>
      <c r="N115" s="136"/>
      <c r="O115" s="136"/>
      <c r="P115" s="136"/>
      <c r="Q115" s="128">
        <f t="shared" si="2"/>
        <v>79200.270000000019</v>
      </c>
      <c r="R115" s="129">
        <f t="shared" si="3"/>
        <v>281.93403340440653</v>
      </c>
    </row>
    <row r="116" spans="1:18" x14ac:dyDescent="0.35">
      <c r="A116" s="135">
        <v>11</v>
      </c>
      <c r="B116" s="136" t="s">
        <v>63</v>
      </c>
      <c r="C116" s="136" t="s">
        <v>285</v>
      </c>
      <c r="D116" s="136" t="s">
        <v>84</v>
      </c>
      <c r="E116" s="136" t="s">
        <v>1</v>
      </c>
      <c r="F116" s="136" t="s">
        <v>180</v>
      </c>
      <c r="G116" s="136" t="s">
        <v>634</v>
      </c>
      <c r="H116" s="137">
        <v>5791</v>
      </c>
      <c r="I116" s="135">
        <v>4</v>
      </c>
      <c r="J116" s="138">
        <f>หนองบัวลำภู!F33</f>
        <v>301768.27</v>
      </c>
      <c r="K116" s="139">
        <f>หนองบัวลำภู!AF33</f>
        <v>332586.59000000003</v>
      </c>
      <c r="L116" s="140">
        <f>หนองบัวลำภู!AG33</f>
        <v>1292468.3</v>
      </c>
      <c r="M116" s="140">
        <f>หนองบัวลำภู!AH33</f>
        <v>1183666.4200000002</v>
      </c>
      <c r="N116" s="136"/>
      <c r="O116" s="136"/>
      <c r="P116" s="136"/>
      <c r="Q116" s="128">
        <f t="shared" si="2"/>
        <v>108801.87999999989</v>
      </c>
      <c r="R116" s="129">
        <f t="shared" si="3"/>
        <v>223.18568468312901</v>
      </c>
    </row>
    <row r="117" spans="1:18" x14ac:dyDescent="0.35">
      <c r="A117" s="135">
        <v>12</v>
      </c>
      <c r="B117" s="136" t="s">
        <v>63</v>
      </c>
      <c r="C117" s="136" t="s">
        <v>285</v>
      </c>
      <c r="D117" s="136" t="s">
        <v>84</v>
      </c>
      <c r="E117" s="136" t="s">
        <v>1</v>
      </c>
      <c r="F117" s="136" t="s">
        <v>180</v>
      </c>
      <c r="G117" s="136" t="s">
        <v>635</v>
      </c>
      <c r="H117" s="137">
        <v>5865</v>
      </c>
      <c r="I117" s="135">
        <v>4</v>
      </c>
      <c r="J117" s="138">
        <f>หนองบัวลำภู!F34</f>
        <v>850596.35</v>
      </c>
      <c r="K117" s="139">
        <f>หนองบัวลำภู!AF34</f>
        <v>886732.33</v>
      </c>
      <c r="L117" s="140">
        <f>หนองบัวลำภู!AG34</f>
        <v>1587416.1</v>
      </c>
      <c r="M117" s="140">
        <f>หนองบัวลำภู!AH34</f>
        <v>1238224.67</v>
      </c>
      <c r="N117" s="136"/>
      <c r="O117" s="136"/>
      <c r="P117" s="136"/>
      <c r="Q117" s="128">
        <f t="shared" si="2"/>
        <v>349191.43000000017</v>
      </c>
      <c r="R117" s="129">
        <f t="shared" si="3"/>
        <v>270.65918158567774</v>
      </c>
    </row>
    <row r="118" spans="1:18" x14ac:dyDescent="0.35">
      <c r="A118" s="135">
        <v>13</v>
      </c>
      <c r="B118" s="136" t="s">
        <v>63</v>
      </c>
      <c r="C118" s="136" t="s">
        <v>285</v>
      </c>
      <c r="D118" s="136" t="s">
        <v>84</v>
      </c>
      <c r="E118" s="136" t="s">
        <v>1</v>
      </c>
      <c r="F118" s="136" t="s">
        <v>180</v>
      </c>
      <c r="G118" s="136" t="s">
        <v>636</v>
      </c>
      <c r="H118" s="137">
        <v>4511</v>
      </c>
      <c r="I118" s="135">
        <v>4</v>
      </c>
      <c r="J118" s="138">
        <f>หนองบัวลำภู!F35</f>
        <v>386615.39</v>
      </c>
      <c r="K118" s="139">
        <f>หนองบัวลำภู!AF35</f>
        <v>433671.54000000004</v>
      </c>
      <c r="L118" s="140">
        <f>หนองบัวลำภู!AG35</f>
        <v>943322.56</v>
      </c>
      <c r="M118" s="140">
        <f>หนองบัวลำภู!AH35</f>
        <v>771189.57000000007</v>
      </c>
      <c r="N118" s="136"/>
      <c r="O118" s="136"/>
      <c r="P118" s="136"/>
      <c r="Q118" s="128">
        <f t="shared" si="2"/>
        <v>172132.99</v>
      </c>
      <c r="R118" s="129">
        <f t="shared" si="3"/>
        <v>209.11606295721572</v>
      </c>
    </row>
    <row r="119" spans="1:18" s="147" customFormat="1" x14ac:dyDescent="0.35">
      <c r="A119" s="141">
        <v>2</v>
      </c>
      <c r="B119" s="142" t="s">
        <v>63</v>
      </c>
      <c r="C119" s="142"/>
      <c r="D119" s="142"/>
      <c r="E119" s="142" t="s">
        <v>77</v>
      </c>
      <c r="F119" s="142"/>
      <c r="G119" s="142" t="s">
        <v>287</v>
      </c>
      <c r="H119" s="148">
        <f>SUM(H106:H118)</f>
        <v>59864</v>
      </c>
      <c r="I119" s="141"/>
      <c r="J119" s="144">
        <f>SUM(J106:J118)</f>
        <v>6257117.6499999994</v>
      </c>
      <c r="K119" s="144">
        <f>SUM(K106:K118)</f>
        <v>6857364.5399999991</v>
      </c>
      <c r="L119" s="144">
        <f>SUM(L106:L118)</f>
        <v>14870415.669999998</v>
      </c>
      <c r="M119" s="144">
        <f>SUM(M106:M118)</f>
        <v>12310865.689999999</v>
      </c>
      <c r="N119" s="142">
        <v>12</v>
      </c>
      <c r="O119" s="142">
        <v>12</v>
      </c>
      <c r="P119" s="142">
        <f>N119-O119</f>
        <v>0</v>
      </c>
      <c r="Q119" s="145">
        <f t="shared" si="2"/>
        <v>2559549.9799999986</v>
      </c>
      <c r="R119" s="146">
        <f>L119/H119</f>
        <v>248.40330866631027</v>
      </c>
    </row>
    <row r="120" spans="1:18" x14ac:dyDescent="0.35">
      <c r="A120" s="135">
        <v>1</v>
      </c>
      <c r="B120" s="136" t="s">
        <v>63</v>
      </c>
      <c r="C120" s="136" t="s">
        <v>288</v>
      </c>
      <c r="D120" s="136" t="s">
        <v>91</v>
      </c>
      <c r="E120" s="136" t="s">
        <v>2</v>
      </c>
      <c r="F120" s="136" t="s">
        <v>210</v>
      </c>
      <c r="G120" s="136" t="s">
        <v>289</v>
      </c>
      <c r="H120" s="137"/>
      <c r="I120" s="135"/>
      <c r="J120" s="138"/>
      <c r="K120" s="139"/>
      <c r="L120" s="140"/>
      <c r="M120" s="140"/>
      <c r="N120" s="136"/>
      <c r="O120" s="136"/>
      <c r="P120" s="136"/>
    </row>
    <row r="121" spans="1:18" x14ac:dyDescent="0.35">
      <c r="A121" s="135">
        <v>2</v>
      </c>
      <c r="B121" s="136" t="s">
        <v>63</v>
      </c>
      <c r="C121" s="136" t="s">
        <v>288</v>
      </c>
      <c r="D121" s="136" t="s">
        <v>91</v>
      </c>
      <c r="E121" s="136" t="s">
        <v>2</v>
      </c>
      <c r="F121" s="136" t="s">
        <v>180</v>
      </c>
      <c r="G121" s="136" t="s">
        <v>637</v>
      </c>
      <c r="H121" s="137">
        <v>1955</v>
      </c>
      <c r="I121" s="135">
        <v>2</v>
      </c>
      <c r="J121" s="138">
        <f>หนองบัวลำภู!F36</f>
        <v>301040.45</v>
      </c>
      <c r="K121" s="139">
        <f>หนองบัวลำภู!AF36</f>
        <v>309649</v>
      </c>
      <c r="L121" s="140">
        <f>หนองบัวลำภู!AG36</f>
        <v>586107.75</v>
      </c>
      <c r="M121" s="140">
        <f>หนองบัวลำภู!AH36</f>
        <v>543306.99</v>
      </c>
      <c r="N121" s="136"/>
      <c r="O121" s="136"/>
      <c r="P121" s="136"/>
      <c r="Q121" s="128">
        <f t="shared" si="2"/>
        <v>42800.760000000009</v>
      </c>
      <c r="R121" s="129">
        <f t="shared" si="3"/>
        <v>299.79936061381073</v>
      </c>
    </row>
    <row r="122" spans="1:18" x14ac:dyDescent="0.35">
      <c r="A122" s="135">
        <v>3</v>
      </c>
      <c r="B122" s="136" t="s">
        <v>63</v>
      </c>
      <c r="C122" s="136" t="s">
        <v>288</v>
      </c>
      <c r="D122" s="136" t="s">
        <v>91</v>
      </c>
      <c r="E122" s="136" t="s">
        <v>2</v>
      </c>
      <c r="F122" s="136" t="s">
        <v>180</v>
      </c>
      <c r="G122" s="136" t="s">
        <v>638</v>
      </c>
      <c r="H122" s="137">
        <v>4228</v>
      </c>
      <c r="I122" s="135">
        <v>3</v>
      </c>
      <c r="J122" s="138">
        <f>หนองบัวลำภู!F37</f>
        <v>434790.63</v>
      </c>
      <c r="K122" s="139">
        <f>หนองบัวลำภู!AF37</f>
        <v>443294.17</v>
      </c>
      <c r="L122" s="140">
        <f>หนองบัวลำภู!AG37</f>
        <v>912705.99</v>
      </c>
      <c r="M122" s="140">
        <f>หนองบัวลำภู!AH37</f>
        <v>820342.31</v>
      </c>
      <c r="N122" s="136"/>
      <c r="O122" s="136"/>
      <c r="P122" s="136"/>
      <c r="Q122" s="128">
        <f t="shared" si="2"/>
        <v>92363.679999999935</v>
      </c>
      <c r="R122" s="129">
        <f t="shared" si="3"/>
        <v>215.87180463576158</v>
      </c>
    </row>
    <row r="123" spans="1:18" x14ac:dyDescent="0.35">
      <c r="A123" s="135">
        <v>4</v>
      </c>
      <c r="B123" s="136" t="s">
        <v>63</v>
      </c>
      <c r="C123" s="136" t="s">
        <v>288</v>
      </c>
      <c r="D123" s="136" t="s">
        <v>91</v>
      </c>
      <c r="E123" s="136" t="s">
        <v>2</v>
      </c>
      <c r="F123" s="136" t="s">
        <v>180</v>
      </c>
      <c r="G123" s="136" t="s">
        <v>639</v>
      </c>
      <c r="H123" s="137">
        <v>1245</v>
      </c>
      <c r="I123" s="135">
        <v>1</v>
      </c>
      <c r="J123" s="138">
        <f>หนองบัวลำภู!F38</f>
        <v>246336.07</v>
      </c>
      <c r="K123" s="139">
        <f>หนองบัวลำภู!AF38</f>
        <v>260874.83000000002</v>
      </c>
      <c r="L123" s="140">
        <f>หนองบัวลำภู!AG38</f>
        <v>597234.06000000006</v>
      </c>
      <c r="M123" s="140">
        <f>หนองบัวลำภู!AH38</f>
        <v>637386.56999999995</v>
      </c>
      <c r="N123" s="136"/>
      <c r="O123" s="136"/>
      <c r="P123" s="136"/>
      <c r="Q123" s="128">
        <f t="shared" si="2"/>
        <v>-40152.509999999893</v>
      </c>
      <c r="R123" s="129">
        <f t="shared" si="3"/>
        <v>479.70607228915668</v>
      </c>
    </row>
    <row r="124" spans="1:18" x14ac:dyDescent="0.35">
      <c r="A124" s="135">
        <v>5</v>
      </c>
      <c r="B124" s="136" t="s">
        <v>63</v>
      </c>
      <c r="C124" s="136" t="s">
        <v>288</v>
      </c>
      <c r="D124" s="136" t="s">
        <v>91</v>
      </c>
      <c r="E124" s="136" t="s">
        <v>2</v>
      </c>
      <c r="F124" s="136" t="s">
        <v>180</v>
      </c>
      <c r="G124" s="136" t="s">
        <v>640</v>
      </c>
      <c r="H124" s="137">
        <v>5421</v>
      </c>
      <c r="I124" s="135">
        <v>4</v>
      </c>
      <c r="J124" s="138">
        <f>หนองบัวลำภู!F39</f>
        <v>700848.61</v>
      </c>
      <c r="K124" s="139">
        <f>หนองบัวลำภู!AF39</f>
        <v>796085.29</v>
      </c>
      <c r="L124" s="140">
        <f>หนองบัวลำภู!AG39</f>
        <v>1177258.6400000001</v>
      </c>
      <c r="M124" s="140">
        <f>หนองบัวลำภู!AH39</f>
        <v>938211.19</v>
      </c>
      <c r="N124" s="136"/>
      <c r="O124" s="136"/>
      <c r="P124" s="136"/>
      <c r="Q124" s="128">
        <f t="shared" si="2"/>
        <v>239047.45000000019</v>
      </c>
      <c r="R124" s="129">
        <f t="shared" si="3"/>
        <v>217.1663235565394</v>
      </c>
    </row>
    <row r="125" spans="1:18" x14ac:dyDescent="0.35">
      <c r="A125" s="135">
        <v>6</v>
      </c>
      <c r="B125" s="136" t="s">
        <v>63</v>
      </c>
      <c r="C125" s="136" t="s">
        <v>288</v>
      </c>
      <c r="D125" s="136" t="s">
        <v>91</v>
      </c>
      <c r="E125" s="136" t="s">
        <v>2</v>
      </c>
      <c r="F125" s="136" t="s">
        <v>180</v>
      </c>
      <c r="G125" s="136" t="s">
        <v>641</v>
      </c>
      <c r="H125" s="137">
        <v>3481</v>
      </c>
      <c r="I125" s="135">
        <v>3</v>
      </c>
      <c r="J125" s="138">
        <f>หนองบัวลำภู!F40</f>
        <v>519765.65</v>
      </c>
      <c r="K125" s="139">
        <f>หนองบัวลำภู!AF40</f>
        <v>548323.19999999995</v>
      </c>
      <c r="L125" s="140">
        <f>หนองบัวลำภู!AG40</f>
        <v>1039835.49</v>
      </c>
      <c r="M125" s="140">
        <f>หนองบัวลำภู!AH40</f>
        <v>976064.92</v>
      </c>
      <c r="N125" s="136"/>
      <c r="O125" s="136"/>
      <c r="P125" s="136"/>
      <c r="Q125" s="128">
        <f t="shared" si="2"/>
        <v>63770.569999999949</v>
      </c>
      <c r="R125" s="129">
        <f t="shared" si="3"/>
        <v>298.71746337259407</v>
      </c>
    </row>
    <row r="126" spans="1:18" x14ac:dyDescent="0.35">
      <c r="A126" s="135">
        <v>7</v>
      </c>
      <c r="B126" s="136" t="s">
        <v>63</v>
      </c>
      <c r="C126" s="136" t="s">
        <v>288</v>
      </c>
      <c r="D126" s="136" t="s">
        <v>91</v>
      </c>
      <c r="E126" s="136" t="s">
        <v>2</v>
      </c>
      <c r="F126" s="136" t="s">
        <v>180</v>
      </c>
      <c r="G126" s="136" t="s">
        <v>642</v>
      </c>
      <c r="H126" s="137">
        <v>3499</v>
      </c>
      <c r="I126" s="135">
        <v>3</v>
      </c>
      <c r="J126" s="138">
        <f>หนองบัวลำภู!F41</f>
        <v>743352.82</v>
      </c>
      <c r="K126" s="139">
        <f>หนองบัวลำภู!AF41</f>
        <v>785076.95</v>
      </c>
      <c r="L126" s="140">
        <f>หนองบัวลำภู!AG41</f>
        <v>1298674.1499999999</v>
      </c>
      <c r="M126" s="140">
        <f>หนองบัวลำภู!AH41</f>
        <v>1307004.0499999998</v>
      </c>
      <c r="N126" s="136"/>
      <c r="O126" s="136"/>
      <c r="P126" s="136"/>
      <c r="Q126" s="128">
        <f t="shared" si="2"/>
        <v>-8329.8999999999069</v>
      </c>
      <c r="R126" s="129">
        <f t="shared" si="3"/>
        <v>371.15580165761645</v>
      </c>
    </row>
    <row r="127" spans="1:18" x14ac:dyDescent="0.35">
      <c r="A127" s="135">
        <v>8</v>
      </c>
      <c r="B127" s="136" t="s">
        <v>63</v>
      </c>
      <c r="C127" s="136" t="s">
        <v>288</v>
      </c>
      <c r="D127" s="136" t="s">
        <v>91</v>
      </c>
      <c r="E127" s="136" t="s">
        <v>2</v>
      </c>
      <c r="F127" s="136" t="s">
        <v>180</v>
      </c>
      <c r="G127" s="136" t="s">
        <v>643</v>
      </c>
      <c r="H127" s="137">
        <v>1888</v>
      </c>
      <c r="I127" s="135">
        <v>2</v>
      </c>
      <c r="J127" s="138">
        <f>หนองบัวลำภู!F42</f>
        <v>280608.99</v>
      </c>
      <c r="K127" s="139">
        <f>หนองบัวลำภู!AF42</f>
        <v>312264.93</v>
      </c>
      <c r="L127" s="140">
        <f>หนองบัวลำภู!AG42</f>
        <v>886322.83000000007</v>
      </c>
      <c r="M127" s="140">
        <f>หนองบัวลำภู!AH42</f>
        <v>897508.4</v>
      </c>
      <c r="N127" s="136"/>
      <c r="O127" s="136"/>
      <c r="P127" s="136"/>
      <c r="Q127" s="128">
        <f t="shared" si="2"/>
        <v>-11185.569999999949</v>
      </c>
      <c r="R127" s="129">
        <f t="shared" si="3"/>
        <v>469.45065148305088</v>
      </c>
    </row>
    <row r="128" spans="1:18" x14ac:dyDescent="0.35">
      <c r="A128" s="135">
        <v>9</v>
      </c>
      <c r="B128" s="136" t="s">
        <v>63</v>
      </c>
      <c r="C128" s="136" t="s">
        <v>288</v>
      </c>
      <c r="D128" s="136" t="s">
        <v>91</v>
      </c>
      <c r="E128" s="136" t="s">
        <v>2</v>
      </c>
      <c r="F128" s="136" t="s">
        <v>180</v>
      </c>
      <c r="G128" s="136" t="s">
        <v>644</v>
      </c>
      <c r="H128" s="137">
        <v>1651</v>
      </c>
      <c r="I128" s="135">
        <v>2</v>
      </c>
      <c r="J128" s="138">
        <f>หนองบัวลำภู!F43</f>
        <v>293276.64</v>
      </c>
      <c r="K128" s="139">
        <f>หนองบัวลำภู!AF43</f>
        <v>308363.77999999997</v>
      </c>
      <c r="L128" s="140">
        <f>หนองบัวลำภู!AG43</f>
        <v>615052.73</v>
      </c>
      <c r="M128" s="140">
        <f>หนองบัวลำภู!AH43</f>
        <v>638453.34</v>
      </c>
      <c r="N128" s="136"/>
      <c r="O128" s="136"/>
      <c r="P128" s="136"/>
      <c r="Q128" s="128">
        <f t="shared" si="2"/>
        <v>-23400.609999999986</v>
      </c>
      <c r="R128" s="129">
        <f t="shared" si="3"/>
        <v>372.53345245305871</v>
      </c>
    </row>
    <row r="129" spans="1:18" x14ac:dyDescent="0.35">
      <c r="A129" s="135">
        <v>10</v>
      </c>
      <c r="B129" s="136" t="s">
        <v>63</v>
      </c>
      <c r="C129" s="136" t="s">
        <v>288</v>
      </c>
      <c r="D129" s="136" t="s">
        <v>91</v>
      </c>
      <c r="E129" s="136" t="s">
        <v>2</v>
      </c>
      <c r="F129" s="136" t="s">
        <v>180</v>
      </c>
      <c r="G129" s="136" t="s">
        <v>645</v>
      </c>
      <c r="H129" s="137">
        <v>3959</v>
      </c>
      <c r="I129" s="135">
        <v>3</v>
      </c>
      <c r="J129" s="138">
        <f>หนองบัวลำภู!F44</f>
        <v>463629.89</v>
      </c>
      <c r="K129" s="139">
        <f>หนองบัวลำภู!AF44</f>
        <v>502823.85000000009</v>
      </c>
      <c r="L129" s="140">
        <f>หนองบัวลำภู!AG44</f>
        <v>964212.37</v>
      </c>
      <c r="M129" s="140">
        <f>หนองบัวลำภู!AH44</f>
        <v>919813.26</v>
      </c>
      <c r="N129" s="136"/>
      <c r="O129" s="136"/>
      <c r="P129" s="136"/>
      <c r="Q129" s="128">
        <f t="shared" si="2"/>
        <v>44399.109999999986</v>
      </c>
      <c r="R129" s="129">
        <f t="shared" si="3"/>
        <v>243.54947461480171</v>
      </c>
    </row>
    <row r="130" spans="1:18" x14ac:dyDescent="0.35">
      <c r="A130" s="135">
        <v>11</v>
      </c>
      <c r="B130" s="136" t="s">
        <v>63</v>
      </c>
      <c r="C130" s="136" t="s">
        <v>288</v>
      </c>
      <c r="D130" s="136" t="s">
        <v>91</v>
      </c>
      <c r="E130" s="136" t="s">
        <v>2</v>
      </c>
      <c r="F130" s="136" t="s">
        <v>180</v>
      </c>
      <c r="G130" s="136" t="s">
        <v>646</v>
      </c>
      <c r="H130" s="137">
        <v>2503</v>
      </c>
      <c r="I130" s="135">
        <v>2</v>
      </c>
      <c r="J130" s="138">
        <f>หนองบัวลำภู!F45</f>
        <v>344742.03</v>
      </c>
      <c r="K130" s="139">
        <f>หนองบัวลำภู!AF45</f>
        <v>407868.16000000003</v>
      </c>
      <c r="L130" s="140">
        <f>หนองบัวลำภู!AG45</f>
        <v>395237.29000000004</v>
      </c>
      <c r="M130" s="140">
        <f>หนองบัวลำภู!AH45</f>
        <v>398557.97000000003</v>
      </c>
      <c r="N130" s="136"/>
      <c r="O130" s="136"/>
      <c r="P130" s="136"/>
      <c r="Q130" s="128">
        <f t="shared" si="2"/>
        <v>-3320.679999999993</v>
      </c>
      <c r="R130" s="129">
        <f t="shared" si="3"/>
        <v>157.90542948461848</v>
      </c>
    </row>
    <row r="131" spans="1:18" x14ac:dyDescent="0.35">
      <c r="A131" s="135">
        <v>12</v>
      </c>
      <c r="B131" s="136" t="s">
        <v>63</v>
      </c>
      <c r="C131" s="136" t="s">
        <v>288</v>
      </c>
      <c r="D131" s="136" t="s">
        <v>91</v>
      </c>
      <c r="E131" s="136" t="s">
        <v>2</v>
      </c>
      <c r="F131" s="136" t="s">
        <v>180</v>
      </c>
      <c r="G131" s="136" t="s">
        <v>647</v>
      </c>
      <c r="H131" s="137">
        <v>3619</v>
      </c>
      <c r="I131" s="135">
        <v>3</v>
      </c>
      <c r="J131" s="138">
        <f>หนองบัวลำภู!F46</f>
        <v>234983.07</v>
      </c>
      <c r="K131" s="139">
        <f>หนองบัวลำภู!AF46</f>
        <v>295244.02</v>
      </c>
      <c r="L131" s="140">
        <f>หนองบัวลำภู!AG46</f>
        <v>937806.78</v>
      </c>
      <c r="M131" s="140">
        <f>หนองบัวลำภู!AH46</f>
        <v>903643.73</v>
      </c>
      <c r="N131" s="136"/>
      <c r="O131" s="136"/>
      <c r="P131" s="136"/>
      <c r="Q131" s="128">
        <f t="shared" si="2"/>
        <v>34163.050000000047</v>
      </c>
      <c r="R131" s="129">
        <f t="shared" si="3"/>
        <v>259.13423045040065</v>
      </c>
    </row>
    <row r="132" spans="1:18" x14ac:dyDescent="0.35">
      <c r="A132" s="135">
        <v>13</v>
      </c>
      <c r="B132" s="136" t="s">
        <v>63</v>
      </c>
      <c r="C132" s="136" t="s">
        <v>288</v>
      </c>
      <c r="D132" s="136" t="s">
        <v>91</v>
      </c>
      <c r="E132" s="136" t="s">
        <v>2</v>
      </c>
      <c r="F132" s="136" t="s">
        <v>180</v>
      </c>
      <c r="G132" s="136" t="s">
        <v>648</v>
      </c>
      <c r="H132" s="137">
        <v>2593</v>
      </c>
      <c r="I132" s="135">
        <v>2</v>
      </c>
      <c r="J132" s="138">
        <f>หนองบัวลำภู!F47</f>
        <v>177944.74</v>
      </c>
      <c r="K132" s="139">
        <f>หนองบัวลำภู!AF47</f>
        <v>183796.9</v>
      </c>
      <c r="L132" s="140">
        <f>หนองบัวลำภู!AG47</f>
        <v>685629.68</v>
      </c>
      <c r="M132" s="140">
        <f>หนองบัวลำภู!AH47</f>
        <v>735154.61</v>
      </c>
      <c r="N132" s="136"/>
      <c r="O132" s="136"/>
      <c r="P132" s="136"/>
      <c r="Q132" s="128">
        <f t="shared" si="2"/>
        <v>-49524.929999999935</v>
      </c>
      <c r="R132" s="129">
        <f t="shared" si="3"/>
        <v>264.41561126108758</v>
      </c>
    </row>
    <row r="133" spans="1:18" x14ac:dyDescent="0.35">
      <c r="A133" s="135">
        <v>14</v>
      </c>
      <c r="B133" s="136" t="s">
        <v>63</v>
      </c>
      <c r="C133" s="136" t="s">
        <v>288</v>
      </c>
      <c r="D133" s="136" t="s">
        <v>91</v>
      </c>
      <c r="E133" s="136" t="s">
        <v>2</v>
      </c>
      <c r="F133" s="136" t="s">
        <v>180</v>
      </c>
      <c r="G133" s="136" t="s">
        <v>649</v>
      </c>
      <c r="H133" s="137">
        <v>1622</v>
      </c>
      <c r="I133" s="135">
        <v>2</v>
      </c>
      <c r="J133" s="138">
        <f>หนองบัวลำภู!F48</f>
        <v>435845.37</v>
      </c>
      <c r="K133" s="139">
        <f>หนองบัวลำภู!AF48</f>
        <v>472806.64999999997</v>
      </c>
      <c r="L133" s="140">
        <f>หนองบัวลำภู!AG48</f>
        <v>641787.12</v>
      </c>
      <c r="M133" s="140">
        <f>หนองบัวลำภู!AH48</f>
        <v>637441.63</v>
      </c>
      <c r="N133" s="136"/>
      <c r="O133" s="136"/>
      <c r="P133" s="136"/>
      <c r="Q133" s="128">
        <f t="shared" si="2"/>
        <v>4345.4899999999907</v>
      </c>
      <c r="R133" s="129">
        <f t="shared" si="3"/>
        <v>395.67639950678176</v>
      </c>
    </row>
    <row r="134" spans="1:18" x14ac:dyDescent="0.35">
      <c r="A134" s="135">
        <v>15</v>
      </c>
      <c r="B134" s="136" t="s">
        <v>63</v>
      </c>
      <c r="C134" s="136" t="s">
        <v>288</v>
      </c>
      <c r="D134" s="136" t="s">
        <v>91</v>
      </c>
      <c r="E134" s="136" t="s">
        <v>2</v>
      </c>
      <c r="F134" s="136" t="s">
        <v>180</v>
      </c>
      <c r="G134" s="136" t="s">
        <v>650</v>
      </c>
      <c r="H134" s="137">
        <v>2164</v>
      </c>
      <c r="I134" s="135">
        <v>2</v>
      </c>
      <c r="J134" s="138">
        <f>หนองบัวลำภู!F49</f>
        <v>199582.14</v>
      </c>
      <c r="K134" s="139">
        <f>หนองบัวลำภู!AF49</f>
        <v>224844.83000000002</v>
      </c>
      <c r="L134" s="140">
        <f>หนองบัวลำภู!AG49</f>
        <v>567327.13</v>
      </c>
      <c r="M134" s="140">
        <f>หนองบัวลำภู!AH49</f>
        <v>571093.15999999992</v>
      </c>
      <c r="N134" s="136"/>
      <c r="O134" s="136"/>
      <c r="P134" s="136"/>
      <c r="Q134" s="128">
        <f t="shared" si="2"/>
        <v>-3766.0299999999115</v>
      </c>
      <c r="R134" s="129">
        <f t="shared" si="3"/>
        <v>262.16595656192237</v>
      </c>
    </row>
    <row r="135" spans="1:18" s="147" customFormat="1" x14ac:dyDescent="0.35">
      <c r="A135" s="141">
        <v>3</v>
      </c>
      <c r="B135" s="142" t="s">
        <v>63</v>
      </c>
      <c r="C135" s="142"/>
      <c r="D135" s="142"/>
      <c r="E135" s="142" t="s">
        <v>77</v>
      </c>
      <c r="F135" s="142"/>
      <c r="G135" s="142" t="s">
        <v>290</v>
      </c>
      <c r="H135" s="148">
        <f>SUM(H120:H134)</f>
        <v>39828</v>
      </c>
      <c r="I135" s="141"/>
      <c r="J135" s="144">
        <f>SUM(J120:J134)</f>
        <v>5376747.1000000006</v>
      </c>
      <c r="K135" s="144">
        <f>SUM(K120:K134)</f>
        <v>5851316.5600000005</v>
      </c>
      <c r="L135" s="144">
        <f>SUM(L120:L134)</f>
        <v>11305192.01</v>
      </c>
      <c r="M135" s="144">
        <f>SUM(M120:M134)</f>
        <v>10923982.129999999</v>
      </c>
      <c r="N135" s="142">
        <v>14</v>
      </c>
      <c r="O135" s="142">
        <v>14</v>
      </c>
      <c r="P135" s="142">
        <f>N135-O135</f>
        <v>0</v>
      </c>
      <c r="Q135" s="145">
        <f t="shared" ref="Q135:Q198" si="5">L135-M135</f>
        <v>381209.88000000082</v>
      </c>
      <c r="R135" s="146">
        <f>L135/H135</f>
        <v>283.85035678417194</v>
      </c>
    </row>
    <row r="136" spans="1:18" x14ac:dyDescent="0.35">
      <c r="A136" s="135">
        <v>1</v>
      </c>
      <c r="B136" s="136" t="s">
        <v>63</v>
      </c>
      <c r="C136" s="136" t="s">
        <v>291</v>
      </c>
      <c r="D136" s="136" t="s">
        <v>98</v>
      </c>
      <c r="E136" s="136" t="s">
        <v>3</v>
      </c>
      <c r="F136" s="136" t="s">
        <v>210</v>
      </c>
      <c r="G136" s="136" t="s">
        <v>292</v>
      </c>
      <c r="H136" s="137"/>
      <c r="I136" s="135"/>
      <c r="J136" s="138"/>
      <c r="K136" s="139"/>
      <c r="L136" s="140"/>
      <c r="M136" s="140"/>
      <c r="N136" s="136"/>
      <c r="O136" s="136"/>
      <c r="P136" s="136"/>
    </row>
    <row r="137" spans="1:18" x14ac:dyDescent="0.35">
      <c r="A137" s="135">
        <v>2</v>
      </c>
      <c r="B137" s="136" t="s">
        <v>63</v>
      </c>
      <c r="C137" s="136" t="s">
        <v>291</v>
      </c>
      <c r="D137" s="136" t="s">
        <v>98</v>
      </c>
      <c r="E137" s="136" t="s">
        <v>3</v>
      </c>
      <c r="F137" s="136" t="s">
        <v>180</v>
      </c>
      <c r="G137" s="136" t="s">
        <v>651</v>
      </c>
      <c r="H137" s="137">
        <v>6007</v>
      </c>
      <c r="I137" s="135">
        <v>5</v>
      </c>
      <c r="J137" s="138">
        <f>หนองบัวลำภู!F50</f>
        <v>564927.21</v>
      </c>
      <c r="K137" s="139">
        <f>หนองบัวลำภู!AF50</f>
        <v>661491.12</v>
      </c>
      <c r="L137" s="140">
        <f>หนองบัวลำภู!AG50</f>
        <v>1444716.3</v>
      </c>
      <c r="M137" s="140">
        <f>หนองบัวลำภู!AH50</f>
        <v>1246819.31</v>
      </c>
      <c r="N137" s="136"/>
      <c r="O137" s="136"/>
      <c r="P137" s="136"/>
      <c r="Q137" s="128">
        <f t="shared" si="5"/>
        <v>197896.99</v>
      </c>
      <c r="R137" s="129">
        <f t="shared" ref="R137:R198" si="6">L137/H137</f>
        <v>240.50546029632096</v>
      </c>
    </row>
    <row r="138" spans="1:18" x14ac:dyDescent="0.35">
      <c r="A138" s="135">
        <v>3</v>
      </c>
      <c r="B138" s="136" t="s">
        <v>63</v>
      </c>
      <c r="C138" s="136" t="s">
        <v>291</v>
      </c>
      <c r="D138" s="136" t="s">
        <v>98</v>
      </c>
      <c r="E138" s="136" t="s">
        <v>3</v>
      </c>
      <c r="F138" s="136" t="s">
        <v>180</v>
      </c>
      <c r="G138" s="136" t="s">
        <v>652</v>
      </c>
      <c r="H138" s="137">
        <v>5439</v>
      </c>
      <c r="I138" s="135">
        <v>4</v>
      </c>
      <c r="J138" s="138">
        <f>หนองบัวลำภู!F51</f>
        <v>389767.36</v>
      </c>
      <c r="K138" s="139">
        <f>หนองบัวลำภู!AF51</f>
        <v>493197.03</v>
      </c>
      <c r="L138" s="140">
        <f>หนองบัวลำภู!AG51</f>
        <v>1670385.29</v>
      </c>
      <c r="M138" s="140">
        <f>หนองบัวลำภู!AH51</f>
        <v>1427065.55</v>
      </c>
      <c r="N138" s="136"/>
      <c r="O138" s="136"/>
      <c r="P138" s="136"/>
      <c r="Q138" s="128">
        <f t="shared" si="5"/>
        <v>243319.74</v>
      </c>
      <c r="R138" s="129">
        <f t="shared" si="6"/>
        <v>307.11257400257404</v>
      </c>
    </row>
    <row r="139" spans="1:18" x14ac:dyDescent="0.35">
      <c r="A139" s="135">
        <v>4</v>
      </c>
      <c r="B139" s="136" t="s">
        <v>63</v>
      </c>
      <c r="C139" s="136" t="s">
        <v>291</v>
      </c>
      <c r="D139" s="136" t="s">
        <v>98</v>
      </c>
      <c r="E139" s="136" t="s">
        <v>3</v>
      </c>
      <c r="F139" s="136" t="s">
        <v>180</v>
      </c>
      <c r="G139" s="136" t="s">
        <v>653</v>
      </c>
      <c r="H139" s="137">
        <v>3683</v>
      </c>
      <c r="I139" s="135">
        <v>3</v>
      </c>
      <c r="J139" s="138">
        <f>หนองบัวลำภู!F52</f>
        <v>582933.62</v>
      </c>
      <c r="K139" s="139">
        <f>หนองบัวลำภู!AF52</f>
        <v>617195.80000000005</v>
      </c>
      <c r="L139" s="140">
        <f>หนองบัวลำภู!AG52</f>
        <v>682088.73</v>
      </c>
      <c r="M139" s="140">
        <f>หนองบัวลำภู!AH52</f>
        <v>525397.69000000006</v>
      </c>
      <c r="N139" s="136"/>
      <c r="O139" s="136"/>
      <c r="P139" s="136"/>
      <c r="Q139" s="128">
        <f t="shared" si="5"/>
        <v>156691.03999999992</v>
      </c>
      <c r="R139" s="129">
        <f t="shared" si="6"/>
        <v>185.19922074395873</v>
      </c>
    </row>
    <row r="140" spans="1:18" x14ac:dyDescent="0.35">
      <c r="A140" s="135">
        <v>5</v>
      </c>
      <c r="B140" s="136" t="s">
        <v>63</v>
      </c>
      <c r="C140" s="136" t="s">
        <v>291</v>
      </c>
      <c r="D140" s="136" t="s">
        <v>98</v>
      </c>
      <c r="E140" s="136" t="s">
        <v>3</v>
      </c>
      <c r="F140" s="136" t="s">
        <v>180</v>
      </c>
      <c r="G140" s="136" t="s">
        <v>654</v>
      </c>
      <c r="H140" s="137">
        <v>10514</v>
      </c>
      <c r="I140" s="135">
        <v>5</v>
      </c>
      <c r="J140" s="138">
        <f>หนองบัวลำภู!F53</f>
        <v>822849.08</v>
      </c>
      <c r="K140" s="139">
        <f>หนองบัวลำภู!AF53</f>
        <v>927821.63</v>
      </c>
      <c r="L140" s="140">
        <f>หนองบัวลำภู!AG53</f>
        <v>5998782.2800000003</v>
      </c>
      <c r="M140" s="140">
        <f>หนองบัวลำภู!AH53</f>
        <v>5646284.3499999996</v>
      </c>
      <c r="N140" s="136"/>
      <c r="O140" s="136"/>
      <c r="P140" s="136"/>
      <c r="Q140" s="128">
        <f t="shared" si="5"/>
        <v>352497.93000000063</v>
      </c>
      <c r="R140" s="129">
        <f t="shared" si="6"/>
        <v>570.55186227886634</v>
      </c>
    </row>
    <row r="141" spans="1:18" x14ac:dyDescent="0.35">
      <c r="A141" s="135">
        <v>6</v>
      </c>
      <c r="B141" s="136" t="s">
        <v>63</v>
      </c>
      <c r="C141" s="136" t="s">
        <v>291</v>
      </c>
      <c r="D141" s="136" t="s">
        <v>98</v>
      </c>
      <c r="E141" s="136" t="s">
        <v>3</v>
      </c>
      <c r="F141" s="136" t="s">
        <v>180</v>
      </c>
      <c r="G141" s="136" t="s">
        <v>655</v>
      </c>
      <c r="H141" s="137">
        <v>1578</v>
      </c>
      <c r="I141" s="135">
        <v>1</v>
      </c>
      <c r="J141" s="138">
        <f>หนองบัวลำภู!F54</f>
        <v>280163.43</v>
      </c>
      <c r="K141" s="139">
        <f>หนองบัวลำภู!AF54</f>
        <v>317124.87</v>
      </c>
      <c r="L141" s="140">
        <f>หนองบัวลำภู!AG54</f>
        <v>888233.46</v>
      </c>
      <c r="M141" s="140">
        <f>หนองบัวลำภู!AH54</f>
        <v>778868.66</v>
      </c>
      <c r="N141" s="136"/>
      <c r="O141" s="136"/>
      <c r="P141" s="136"/>
      <c r="Q141" s="128">
        <f t="shared" si="5"/>
        <v>109364.79999999993</v>
      </c>
      <c r="R141" s="129">
        <f t="shared" si="6"/>
        <v>562.88558935361209</v>
      </c>
    </row>
    <row r="142" spans="1:18" x14ac:dyDescent="0.35">
      <c r="A142" s="135">
        <v>7</v>
      </c>
      <c r="B142" s="136" t="s">
        <v>63</v>
      </c>
      <c r="C142" s="136" t="s">
        <v>291</v>
      </c>
      <c r="D142" s="136" t="s">
        <v>98</v>
      </c>
      <c r="E142" s="136" t="s">
        <v>3</v>
      </c>
      <c r="F142" s="136" t="s">
        <v>180</v>
      </c>
      <c r="G142" s="136" t="s">
        <v>656</v>
      </c>
      <c r="H142" s="137">
        <v>3503</v>
      </c>
      <c r="I142" s="135">
        <v>3</v>
      </c>
      <c r="J142" s="138">
        <f>หนองบัวลำภู!F55</f>
        <v>225712.97</v>
      </c>
      <c r="K142" s="139">
        <f>หนองบัวลำภู!AF55</f>
        <v>262612.96000000002</v>
      </c>
      <c r="L142" s="140">
        <f>หนองบัวลำภู!AG55</f>
        <v>1111226.03</v>
      </c>
      <c r="M142" s="140">
        <f>หนองบัวลำภู!AH55</f>
        <v>1044990.59</v>
      </c>
      <c r="N142" s="136"/>
      <c r="O142" s="136"/>
      <c r="P142" s="136"/>
      <c r="Q142" s="128">
        <f t="shared" si="5"/>
        <v>66235.440000000061</v>
      </c>
      <c r="R142" s="129">
        <f t="shared" si="6"/>
        <v>317.22124750214101</v>
      </c>
    </row>
    <row r="143" spans="1:18" x14ac:dyDescent="0.35">
      <c r="A143" s="135">
        <v>8</v>
      </c>
      <c r="B143" s="136" t="s">
        <v>63</v>
      </c>
      <c r="C143" s="136" t="s">
        <v>291</v>
      </c>
      <c r="D143" s="136" t="s">
        <v>98</v>
      </c>
      <c r="E143" s="136" t="s">
        <v>3</v>
      </c>
      <c r="F143" s="136" t="s">
        <v>180</v>
      </c>
      <c r="G143" s="136" t="s">
        <v>1422</v>
      </c>
      <c r="H143" s="137">
        <v>5709</v>
      </c>
      <c r="I143" s="135">
        <v>4</v>
      </c>
      <c r="J143" s="138">
        <f>หนองบัวลำภู!F56</f>
        <v>0</v>
      </c>
      <c r="K143" s="139">
        <f>หนองบัวลำภู!AF56</f>
        <v>0</v>
      </c>
      <c r="L143" s="140">
        <f>หนองบัวลำภู!AG56</f>
        <v>0</v>
      </c>
      <c r="M143" s="140">
        <f>หนองบัวลำภู!AH56</f>
        <v>0</v>
      </c>
      <c r="N143" s="136"/>
      <c r="O143" s="136"/>
      <c r="P143" s="136"/>
      <c r="Q143" s="128">
        <f t="shared" si="5"/>
        <v>0</v>
      </c>
      <c r="R143" s="129">
        <f t="shared" si="6"/>
        <v>0</v>
      </c>
    </row>
    <row r="144" spans="1:18" x14ac:dyDescent="0.35">
      <c r="A144" s="135">
        <v>9</v>
      </c>
      <c r="B144" s="136" t="s">
        <v>63</v>
      </c>
      <c r="C144" s="136" t="s">
        <v>291</v>
      </c>
      <c r="D144" s="136" t="s">
        <v>98</v>
      </c>
      <c r="E144" s="136" t="s">
        <v>3</v>
      </c>
      <c r="F144" s="136" t="s">
        <v>180</v>
      </c>
      <c r="G144" s="136" t="s">
        <v>658</v>
      </c>
      <c r="H144" s="137">
        <v>2754</v>
      </c>
      <c r="I144" s="135">
        <v>2</v>
      </c>
      <c r="J144" s="138">
        <f>หนองบัวลำภู!F57</f>
        <v>186791.36</v>
      </c>
      <c r="K144" s="139">
        <f>หนองบัวลำภู!AF57</f>
        <v>204856.61</v>
      </c>
      <c r="L144" s="140">
        <f>หนองบัวลำภู!AG57</f>
        <v>883714.92999999993</v>
      </c>
      <c r="M144" s="140">
        <f>หนองบัวลำภู!AH57</f>
        <v>780937.34</v>
      </c>
      <c r="N144" s="136"/>
      <c r="O144" s="136"/>
      <c r="P144" s="136"/>
      <c r="Q144" s="128">
        <f t="shared" si="5"/>
        <v>102777.58999999997</v>
      </c>
      <c r="R144" s="129">
        <f t="shared" si="6"/>
        <v>320.88414306463324</v>
      </c>
    </row>
    <row r="145" spans="1:18" x14ac:dyDescent="0.35">
      <c r="A145" s="135">
        <v>10</v>
      </c>
      <c r="B145" s="136" t="s">
        <v>63</v>
      </c>
      <c r="C145" s="136" t="s">
        <v>291</v>
      </c>
      <c r="D145" s="136" t="s">
        <v>98</v>
      </c>
      <c r="E145" s="136" t="s">
        <v>3</v>
      </c>
      <c r="F145" s="136" t="s">
        <v>180</v>
      </c>
      <c r="G145" s="136" t="s">
        <v>659</v>
      </c>
      <c r="H145" s="137">
        <v>5299</v>
      </c>
      <c r="I145" s="135">
        <v>4</v>
      </c>
      <c r="J145" s="138">
        <f>หนองบัวลำภู!F58</f>
        <v>115397.14</v>
      </c>
      <c r="K145" s="139">
        <f>หนองบัวลำภู!AF58</f>
        <v>257782.95</v>
      </c>
      <c r="L145" s="140">
        <f>หนองบัวลำภู!AG58</f>
        <v>1421297.72</v>
      </c>
      <c r="M145" s="140">
        <f>หนองบัวลำภู!AH58</f>
        <v>1367330.27</v>
      </c>
      <c r="N145" s="136"/>
      <c r="O145" s="136"/>
      <c r="P145" s="136"/>
      <c r="Q145" s="128">
        <f t="shared" si="5"/>
        <v>53967.449999999953</v>
      </c>
      <c r="R145" s="129">
        <f t="shared" si="6"/>
        <v>268.21998867710886</v>
      </c>
    </row>
    <row r="146" spans="1:18" x14ac:dyDescent="0.35">
      <c r="A146" s="135">
        <v>11</v>
      </c>
      <c r="B146" s="136" t="s">
        <v>63</v>
      </c>
      <c r="C146" s="136" t="s">
        <v>291</v>
      </c>
      <c r="D146" s="136" t="s">
        <v>98</v>
      </c>
      <c r="E146" s="136" t="s">
        <v>3</v>
      </c>
      <c r="F146" s="136" t="s">
        <v>180</v>
      </c>
      <c r="G146" s="136" t="s">
        <v>660</v>
      </c>
      <c r="H146" s="137">
        <v>3522</v>
      </c>
      <c r="I146" s="135">
        <v>3</v>
      </c>
      <c r="J146" s="138">
        <f>หนองบัวลำภู!F59</f>
        <v>234807.1</v>
      </c>
      <c r="K146" s="139">
        <f>หนองบัวลำภู!AF59</f>
        <v>192210.905</v>
      </c>
      <c r="L146" s="140">
        <f>หนองบัวลำภู!AG59</f>
        <v>862100.02</v>
      </c>
      <c r="M146" s="140">
        <f>หนองบัวลำภู!AH59</f>
        <v>704953.56499999994</v>
      </c>
      <c r="N146" s="136"/>
      <c r="O146" s="136"/>
      <c r="P146" s="136"/>
      <c r="Q146" s="128">
        <f t="shared" si="5"/>
        <v>157146.45500000007</v>
      </c>
      <c r="R146" s="129">
        <f t="shared" si="6"/>
        <v>244.77570130607609</v>
      </c>
    </row>
    <row r="147" spans="1:18" x14ac:dyDescent="0.35">
      <c r="A147" s="135">
        <v>12</v>
      </c>
      <c r="B147" s="136" t="s">
        <v>63</v>
      </c>
      <c r="C147" s="136" t="s">
        <v>291</v>
      </c>
      <c r="D147" s="136" t="s">
        <v>98</v>
      </c>
      <c r="E147" s="136" t="s">
        <v>3</v>
      </c>
      <c r="F147" s="136" t="s">
        <v>180</v>
      </c>
      <c r="G147" s="136" t="s">
        <v>661</v>
      </c>
      <c r="H147" s="137">
        <v>3001</v>
      </c>
      <c r="I147" s="135">
        <v>3</v>
      </c>
      <c r="J147" s="138">
        <f>หนองบัวลำภู!F60</f>
        <v>142893.95000000001</v>
      </c>
      <c r="K147" s="139">
        <f>หนองบัวลำภู!AF60</f>
        <v>147513.95000000001</v>
      </c>
      <c r="L147" s="140">
        <f>หนองบัวลำภู!AG60</f>
        <v>714341.82000000007</v>
      </c>
      <c r="M147" s="140">
        <f>หนองบัวลำภู!AH60</f>
        <v>881435.52</v>
      </c>
      <c r="N147" s="136"/>
      <c r="O147" s="136"/>
      <c r="P147" s="136"/>
      <c r="Q147" s="128">
        <f t="shared" si="5"/>
        <v>-167093.69999999995</v>
      </c>
      <c r="R147" s="129">
        <f t="shared" si="6"/>
        <v>238.03459513495503</v>
      </c>
    </row>
    <row r="148" spans="1:18" x14ac:dyDescent="0.35">
      <c r="A148" s="135">
        <v>13</v>
      </c>
      <c r="B148" s="136" t="s">
        <v>63</v>
      </c>
      <c r="C148" s="136" t="s">
        <v>291</v>
      </c>
      <c r="D148" s="136" t="s">
        <v>98</v>
      </c>
      <c r="E148" s="136" t="s">
        <v>3</v>
      </c>
      <c r="F148" s="136" t="s">
        <v>180</v>
      </c>
      <c r="G148" s="136" t="s">
        <v>662</v>
      </c>
      <c r="H148" s="137">
        <v>1241</v>
      </c>
      <c r="I148" s="135">
        <v>1</v>
      </c>
      <c r="J148" s="138">
        <f>หนองบัวลำภู!F61</f>
        <v>105484.3</v>
      </c>
      <c r="K148" s="139">
        <f>หนองบัวลำภู!AF61</f>
        <v>175173.91999999998</v>
      </c>
      <c r="L148" s="140">
        <f>หนองบัวลำภู!AG61</f>
        <v>747458.92999999993</v>
      </c>
      <c r="M148" s="140">
        <f>หนองบัวลำภู!AH61</f>
        <v>668952.26</v>
      </c>
      <c r="N148" s="136"/>
      <c r="O148" s="136"/>
      <c r="P148" s="136"/>
      <c r="Q148" s="128">
        <f t="shared" si="5"/>
        <v>78506.669999999925</v>
      </c>
      <c r="R148" s="129">
        <f t="shared" si="6"/>
        <v>602.30373086220789</v>
      </c>
    </row>
    <row r="149" spans="1:18" x14ac:dyDescent="0.35">
      <c r="A149" s="135">
        <v>14</v>
      </c>
      <c r="B149" s="136" t="s">
        <v>63</v>
      </c>
      <c r="C149" s="136" t="s">
        <v>291</v>
      </c>
      <c r="D149" s="136" t="s">
        <v>98</v>
      </c>
      <c r="E149" s="136" t="s">
        <v>3</v>
      </c>
      <c r="F149" s="136" t="s">
        <v>180</v>
      </c>
      <c r="G149" s="136" t="s">
        <v>663</v>
      </c>
      <c r="H149" s="137">
        <v>3625</v>
      </c>
      <c r="I149" s="135">
        <v>3</v>
      </c>
      <c r="J149" s="138">
        <f>หนองบัวลำภู!F62</f>
        <v>521241.24</v>
      </c>
      <c r="K149" s="139">
        <f>หนองบัวลำภู!AF62</f>
        <v>509630.96</v>
      </c>
      <c r="L149" s="140">
        <f>หนองบัวลำภู!AG62</f>
        <v>1068360.21</v>
      </c>
      <c r="M149" s="140">
        <f>หนองบัวลำภู!AH62</f>
        <v>1038116.31</v>
      </c>
      <c r="N149" s="136"/>
      <c r="O149" s="136"/>
      <c r="P149" s="136"/>
      <c r="Q149" s="128">
        <f t="shared" si="5"/>
        <v>30243.899999999907</v>
      </c>
      <c r="R149" s="129">
        <f t="shared" si="6"/>
        <v>294.72005793103449</v>
      </c>
    </row>
    <row r="150" spans="1:18" x14ac:dyDescent="0.35">
      <c r="A150" s="135">
        <v>15</v>
      </c>
      <c r="B150" s="136" t="s">
        <v>63</v>
      </c>
      <c r="C150" s="136" t="s">
        <v>291</v>
      </c>
      <c r="D150" s="136" t="s">
        <v>98</v>
      </c>
      <c r="E150" s="136" t="s">
        <v>3</v>
      </c>
      <c r="F150" s="136" t="s">
        <v>180</v>
      </c>
      <c r="G150" s="136" t="s">
        <v>664</v>
      </c>
      <c r="H150" s="137">
        <v>6304</v>
      </c>
      <c r="I150" s="135">
        <v>5</v>
      </c>
      <c r="J150" s="138">
        <f>หนองบัวลำภู!F63</f>
        <v>468096.02</v>
      </c>
      <c r="K150" s="139">
        <f>หนองบัวลำภู!AF63</f>
        <v>499374.82</v>
      </c>
      <c r="L150" s="140">
        <f>หนองบัวลำภู!AG63</f>
        <v>1503410.96</v>
      </c>
      <c r="M150" s="140">
        <f>หนองบัวลำภู!AH63</f>
        <v>1318907.31</v>
      </c>
      <c r="N150" s="136"/>
      <c r="O150" s="136"/>
      <c r="P150" s="136"/>
      <c r="Q150" s="128">
        <f t="shared" si="5"/>
        <v>184503.64999999991</v>
      </c>
      <c r="R150" s="129">
        <f t="shared" si="6"/>
        <v>238.48524111675127</v>
      </c>
    </row>
    <row r="151" spans="1:18" x14ac:dyDescent="0.35">
      <c r="A151" s="135">
        <v>16</v>
      </c>
      <c r="B151" s="136" t="s">
        <v>63</v>
      </c>
      <c r="C151" s="136" t="s">
        <v>291</v>
      </c>
      <c r="D151" s="136" t="s">
        <v>98</v>
      </c>
      <c r="E151" s="136" t="s">
        <v>3</v>
      </c>
      <c r="F151" s="136" t="s">
        <v>180</v>
      </c>
      <c r="G151" s="136" t="s">
        <v>665</v>
      </c>
      <c r="H151" s="137">
        <v>4738</v>
      </c>
      <c r="I151" s="135">
        <v>4</v>
      </c>
      <c r="J151" s="138">
        <f>หนองบัวลำภู!F64</f>
        <v>413775.62</v>
      </c>
      <c r="K151" s="139">
        <f>หนองบัวลำภู!AF64</f>
        <v>381397.14</v>
      </c>
      <c r="L151" s="140">
        <f>หนองบัวลำภู!AG64</f>
        <v>1055087.48</v>
      </c>
      <c r="M151" s="140">
        <f>หนองบัวลำภู!AH64</f>
        <v>882193.05</v>
      </c>
      <c r="N151" s="136"/>
      <c r="O151" s="136"/>
      <c r="P151" s="136"/>
      <c r="Q151" s="128">
        <f t="shared" si="5"/>
        <v>172894.42999999993</v>
      </c>
      <c r="R151" s="129">
        <f t="shared" si="6"/>
        <v>222.68625580413675</v>
      </c>
    </row>
    <row r="152" spans="1:18" x14ac:dyDescent="0.35">
      <c r="A152" s="135">
        <v>17</v>
      </c>
      <c r="B152" s="136" t="s">
        <v>63</v>
      </c>
      <c r="C152" s="136" t="s">
        <v>291</v>
      </c>
      <c r="D152" s="136" t="s">
        <v>98</v>
      </c>
      <c r="E152" s="136" t="s">
        <v>3</v>
      </c>
      <c r="F152" s="136" t="s">
        <v>180</v>
      </c>
      <c r="G152" s="136" t="s">
        <v>666</v>
      </c>
      <c r="H152" s="137">
        <v>3535</v>
      </c>
      <c r="I152" s="135">
        <v>3</v>
      </c>
      <c r="J152" s="138">
        <f>หนองบัวลำภู!F65</f>
        <v>243969.34</v>
      </c>
      <c r="K152" s="139">
        <f>หนองบัวลำภู!AF65</f>
        <v>284817.21999999997</v>
      </c>
      <c r="L152" s="140">
        <f>หนองบัวลำภู!AG65</f>
        <v>1204238.6200000001</v>
      </c>
      <c r="M152" s="140">
        <f>หนองบัวลำภู!AH65</f>
        <v>1084143.0999999999</v>
      </c>
      <c r="N152" s="136"/>
      <c r="O152" s="136"/>
      <c r="P152" s="136"/>
      <c r="Q152" s="128">
        <f t="shared" si="5"/>
        <v>120095.52000000025</v>
      </c>
      <c r="R152" s="129">
        <f t="shared" si="6"/>
        <v>340.66156152758134</v>
      </c>
    </row>
    <row r="153" spans="1:18" x14ac:dyDescent="0.35">
      <c r="A153" s="135">
        <v>18</v>
      </c>
      <c r="B153" s="136" t="s">
        <v>63</v>
      </c>
      <c r="C153" s="136" t="s">
        <v>291</v>
      </c>
      <c r="D153" s="136" t="s">
        <v>98</v>
      </c>
      <c r="E153" s="136" t="s">
        <v>3</v>
      </c>
      <c r="F153" s="136" t="s">
        <v>180</v>
      </c>
      <c r="G153" s="136" t="s">
        <v>667</v>
      </c>
      <c r="H153" s="137">
        <v>3889</v>
      </c>
      <c r="I153" s="135">
        <v>3</v>
      </c>
      <c r="J153" s="138">
        <f>หนองบัวลำภู!F66</f>
        <v>341928.33</v>
      </c>
      <c r="K153" s="139">
        <f>หนองบัวลำภู!AF66</f>
        <v>357552.19</v>
      </c>
      <c r="L153" s="140">
        <f>หนองบัวลำภู!AG66</f>
        <v>863701.21</v>
      </c>
      <c r="M153" s="140">
        <f>หนองบัวลำภู!AH66</f>
        <v>696360.16999999993</v>
      </c>
      <c r="N153" s="136"/>
      <c r="O153" s="136"/>
      <c r="P153" s="136"/>
      <c r="Q153" s="128">
        <f t="shared" si="5"/>
        <v>167341.04000000004</v>
      </c>
      <c r="R153" s="129">
        <f t="shared" si="6"/>
        <v>222.08825147852917</v>
      </c>
    </row>
    <row r="154" spans="1:18" s="147" customFormat="1" x14ac:dyDescent="0.35">
      <c r="A154" s="141">
        <v>4</v>
      </c>
      <c r="B154" s="142" t="s">
        <v>63</v>
      </c>
      <c r="C154" s="142"/>
      <c r="D154" s="142"/>
      <c r="E154" s="142" t="s">
        <v>77</v>
      </c>
      <c r="F154" s="142"/>
      <c r="G154" s="142" t="s">
        <v>293</v>
      </c>
      <c r="H154" s="148">
        <f>SUM(H136:H153)</f>
        <v>74341</v>
      </c>
      <c r="I154" s="141"/>
      <c r="J154" s="144">
        <f>SUM(J136:J153)</f>
        <v>5640738.0700000012</v>
      </c>
      <c r="K154" s="144">
        <f>SUM(K136:K153)</f>
        <v>6289754.0750000002</v>
      </c>
      <c r="L154" s="144">
        <f>SUM(L136:L153)</f>
        <v>22119143.990000002</v>
      </c>
      <c r="M154" s="144">
        <f>SUM(M136:M153)</f>
        <v>20092755.045000002</v>
      </c>
      <c r="N154" s="142">
        <v>17</v>
      </c>
      <c r="O154" s="142">
        <v>17</v>
      </c>
      <c r="P154" s="142">
        <f>N154-O154</f>
        <v>0</v>
      </c>
      <c r="Q154" s="145">
        <f t="shared" si="5"/>
        <v>2026388.9450000003</v>
      </c>
      <c r="R154" s="146">
        <f>L154/H154</f>
        <v>297.5362719091753</v>
      </c>
    </row>
    <row r="155" spans="1:18" x14ac:dyDescent="0.35">
      <c r="A155" s="135">
        <v>1</v>
      </c>
      <c r="B155" s="136" t="s">
        <v>63</v>
      </c>
      <c r="C155" s="136" t="s">
        <v>294</v>
      </c>
      <c r="D155" s="136" t="s">
        <v>105</v>
      </c>
      <c r="E155" s="136" t="s">
        <v>4</v>
      </c>
      <c r="F155" s="136" t="s">
        <v>210</v>
      </c>
      <c r="G155" s="136" t="s">
        <v>295</v>
      </c>
      <c r="H155" s="137"/>
      <c r="I155" s="135"/>
      <c r="J155" s="138"/>
      <c r="K155" s="139"/>
      <c r="L155" s="140"/>
      <c r="M155" s="140"/>
      <c r="N155" s="136"/>
      <c r="O155" s="136"/>
      <c r="P155" s="136"/>
    </row>
    <row r="156" spans="1:18" x14ac:dyDescent="0.35">
      <c r="A156" s="135">
        <v>2</v>
      </c>
      <c r="B156" s="136" t="s">
        <v>63</v>
      </c>
      <c r="C156" s="136" t="s">
        <v>294</v>
      </c>
      <c r="D156" s="136" t="s">
        <v>105</v>
      </c>
      <c r="E156" s="136" t="s">
        <v>4</v>
      </c>
      <c r="F156" s="136" t="s">
        <v>180</v>
      </c>
      <c r="G156" s="136" t="s">
        <v>668</v>
      </c>
      <c r="H156" s="137">
        <v>3322</v>
      </c>
      <c r="I156" s="135">
        <v>3</v>
      </c>
      <c r="J156" s="138">
        <f>หนองบัวลำภู!F67</f>
        <v>891035.8</v>
      </c>
      <c r="K156" s="139">
        <f>หนองบัวลำภู!AF67</f>
        <v>944034.92</v>
      </c>
      <c r="L156" s="140">
        <f>หนองบัวลำภู!AG67</f>
        <v>898931.87</v>
      </c>
      <c r="M156" s="140">
        <f>หนองบัวลำภู!AH67</f>
        <v>730542.86</v>
      </c>
      <c r="N156" s="136"/>
      <c r="O156" s="136"/>
      <c r="P156" s="136"/>
      <c r="Q156" s="128">
        <f t="shared" si="5"/>
        <v>168389.01</v>
      </c>
      <c r="R156" s="129">
        <f t="shared" si="6"/>
        <v>270.59959963877185</v>
      </c>
    </row>
    <row r="157" spans="1:18" x14ac:dyDescent="0.35">
      <c r="A157" s="135">
        <v>3</v>
      </c>
      <c r="B157" s="136" t="s">
        <v>63</v>
      </c>
      <c r="C157" s="136" t="s">
        <v>294</v>
      </c>
      <c r="D157" s="136" t="s">
        <v>105</v>
      </c>
      <c r="E157" s="136" t="s">
        <v>4</v>
      </c>
      <c r="F157" s="136" t="s">
        <v>180</v>
      </c>
      <c r="G157" s="136" t="s">
        <v>669</v>
      </c>
      <c r="H157" s="137">
        <v>3383</v>
      </c>
      <c r="I157" s="135">
        <v>3</v>
      </c>
      <c r="J157" s="138">
        <f>หนองบัวลำภู!F68</f>
        <v>345842.96</v>
      </c>
      <c r="K157" s="138">
        <f>หนองบัวลำภู!AF68</f>
        <v>331195.87</v>
      </c>
      <c r="L157" s="140">
        <f>หนองบัวลำภู!AG68</f>
        <v>1028110.17</v>
      </c>
      <c r="M157" s="140">
        <f>หนองบัวลำภู!AH68</f>
        <v>814707.78999999992</v>
      </c>
      <c r="N157" s="136"/>
      <c r="O157" s="136"/>
      <c r="P157" s="136"/>
      <c r="Q157" s="128">
        <f t="shared" si="5"/>
        <v>213402.38000000012</v>
      </c>
      <c r="R157" s="129">
        <f t="shared" si="6"/>
        <v>303.90486845994678</v>
      </c>
    </row>
    <row r="158" spans="1:18" x14ac:dyDescent="0.35">
      <c r="A158" s="135">
        <v>4</v>
      </c>
      <c r="B158" s="136" t="s">
        <v>63</v>
      </c>
      <c r="C158" s="136" t="s">
        <v>294</v>
      </c>
      <c r="D158" s="136" t="s">
        <v>105</v>
      </c>
      <c r="E158" s="136" t="s">
        <v>4</v>
      </c>
      <c r="F158" s="136" t="s">
        <v>180</v>
      </c>
      <c r="G158" s="136" t="s">
        <v>670</v>
      </c>
      <c r="H158" s="137">
        <v>9605</v>
      </c>
      <c r="I158" s="135">
        <v>5</v>
      </c>
      <c r="J158" s="138">
        <f>หนองบัวลำภู!F69</f>
        <v>893438.64</v>
      </c>
      <c r="K158" s="139">
        <f>หนองบัวลำภู!AF69</f>
        <v>1051135.73</v>
      </c>
      <c r="L158" s="140">
        <f>หนองบัวลำภู!AG69</f>
        <v>1361897.12</v>
      </c>
      <c r="M158" s="140">
        <f>หนองบัวลำภู!AH69</f>
        <v>1311633.69</v>
      </c>
      <c r="N158" s="136"/>
      <c r="O158" s="136"/>
      <c r="P158" s="136"/>
      <c r="Q158" s="128">
        <f t="shared" si="5"/>
        <v>50263.430000000168</v>
      </c>
      <c r="R158" s="129">
        <f t="shared" si="6"/>
        <v>141.79043414888079</v>
      </c>
    </row>
    <row r="159" spans="1:18" x14ac:dyDescent="0.35">
      <c r="A159" s="135">
        <v>5</v>
      </c>
      <c r="B159" s="136" t="s">
        <v>63</v>
      </c>
      <c r="C159" s="136" t="s">
        <v>294</v>
      </c>
      <c r="D159" s="136" t="s">
        <v>105</v>
      </c>
      <c r="E159" s="136" t="s">
        <v>4</v>
      </c>
      <c r="F159" s="136" t="s">
        <v>180</v>
      </c>
      <c r="G159" s="136" t="s">
        <v>671</v>
      </c>
      <c r="H159" s="137">
        <v>2921</v>
      </c>
      <c r="I159" s="135">
        <v>2</v>
      </c>
      <c r="J159" s="138">
        <f>หนองบัวลำภู!F70</f>
        <v>212312.51</v>
      </c>
      <c r="K159" s="138">
        <f>หนองบัวลำภู!AF70</f>
        <v>281384.99</v>
      </c>
      <c r="L159" s="140">
        <f>หนองบัวลำภู!AG70</f>
        <v>886578.05</v>
      </c>
      <c r="M159" s="140">
        <f>หนองบัวลำภู!AH70</f>
        <v>840532.13</v>
      </c>
      <c r="N159" s="136"/>
      <c r="O159" s="136"/>
      <c r="P159" s="136"/>
      <c r="Q159" s="128">
        <f t="shared" si="5"/>
        <v>46045.920000000042</v>
      </c>
      <c r="R159" s="129">
        <f t="shared" si="6"/>
        <v>303.51867511126329</v>
      </c>
    </row>
    <row r="160" spans="1:18" x14ac:dyDescent="0.35">
      <c r="A160" s="135">
        <v>6</v>
      </c>
      <c r="B160" s="136" t="s">
        <v>63</v>
      </c>
      <c r="C160" s="136" t="s">
        <v>294</v>
      </c>
      <c r="D160" s="136" t="s">
        <v>105</v>
      </c>
      <c r="E160" s="136" t="s">
        <v>4</v>
      </c>
      <c r="F160" s="136" t="s">
        <v>180</v>
      </c>
      <c r="G160" s="136" t="s">
        <v>672</v>
      </c>
      <c r="H160" s="137">
        <v>3783</v>
      </c>
      <c r="I160" s="135">
        <v>3</v>
      </c>
      <c r="J160" s="138">
        <f>หนองบัวลำภู!F71</f>
        <v>599136.56000000006</v>
      </c>
      <c r="K160" s="139">
        <f>หนองบัวลำภู!AF71</f>
        <v>630400.77000000014</v>
      </c>
      <c r="L160" s="140">
        <f>หนองบัวลำภู!AG71</f>
        <v>803076.59</v>
      </c>
      <c r="M160" s="140">
        <f>หนองบัวลำภู!AH71</f>
        <v>778495.8</v>
      </c>
      <c r="N160" s="136"/>
      <c r="O160" s="136"/>
      <c r="P160" s="136"/>
      <c r="Q160" s="128">
        <f t="shared" si="5"/>
        <v>24580.789999999921</v>
      </c>
      <c r="R160" s="129">
        <f t="shared" si="6"/>
        <v>212.28564366904573</v>
      </c>
    </row>
    <row r="161" spans="1:18" x14ac:dyDescent="0.35">
      <c r="A161" s="135">
        <v>7</v>
      </c>
      <c r="B161" s="136" t="s">
        <v>63</v>
      </c>
      <c r="C161" s="136" t="s">
        <v>294</v>
      </c>
      <c r="D161" s="136" t="s">
        <v>105</v>
      </c>
      <c r="E161" s="136" t="s">
        <v>4</v>
      </c>
      <c r="F161" s="136" t="s">
        <v>180</v>
      </c>
      <c r="G161" s="136" t="s">
        <v>673</v>
      </c>
      <c r="H161" s="137">
        <v>3268</v>
      </c>
      <c r="I161" s="135">
        <v>3</v>
      </c>
      <c r="J161" s="138">
        <f>หนองบัวลำภู!F72</f>
        <v>296910.90999999997</v>
      </c>
      <c r="K161" s="139">
        <f>หนองบัวลำภู!AF72</f>
        <v>375444.12</v>
      </c>
      <c r="L161" s="140">
        <f>หนองบัวลำภู!AG72</f>
        <v>1003562.43</v>
      </c>
      <c r="M161" s="140">
        <f>หนองบัวลำภู!AH72</f>
        <v>804672.89</v>
      </c>
      <c r="N161" s="136"/>
      <c r="O161" s="136"/>
      <c r="P161" s="136"/>
      <c r="Q161" s="128">
        <f t="shared" si="5"/>
        <v>198889.54000000004</v>
      </c>
      <c r="R161" s="129">
        <f t="shared" si="6"/>
        <v>307.08764687882501</v>
      </c>
    </row>
    <row r="162" spans="1:18" x14ac:dyDescent="0.35">
      <c r="A162" s="135">
        <v>8</v>
      </c>
      <c r="B162" s="136" t="s">
        <v>63</v>
      </c>
      <c r="C162" s="136" t="s">
        <v>294</v>
      </c>
      <c r="D162" s="136" t="s">
        <v>105</v>
      </c>
      <c r="E162" s="136" t="s">
        <v>4</v>
      </c>
      <c r="F162" s="136" t="s">
        <v>180</v>
      </c>
      <c r="G162" s="136" t="s">
        <v>674</v>
      </c>
      <c r="H162" s="137">
        <v>3398</v>
      </c>
      <c r="I162" s="135">
        <v>3</v>
      </c>
      <c r="J162" s="138">
        <f>หนองบัวลำภู!F73</f>
        <v>93265.57</v>
      </c>
      <c r="K162" s="138">
        <f>หนองบัวลำภู!AF73</f>
        <v>226654.82</v>
      </c>
      <c r="L162" s="140">
        <f>หนองบัวลำภู!AG73</f>
        <v>928633.53</v>
      </c>
      <c r="M162" s="140">
        <f>หนองบัวลำภู!AH73</f>
        <v>854781.87</v>
      </c>
      <c r="N162" s="136"/>
      <c r="O162" s="136"/>
      <c r="P162" s="136"/>
      <c r="Q162" s="128">
        <f t="shared" si="5"/>
        <v>73851.660000000033</v>
      </c>
      <c r="R162" s="129">
        <f t="shared" si="6"/>
        <v>273.2882666274279</v>
      </c>
    </row>
    <row r="163" spans="1:18" x14ac:dyDescent="0.35">
      <c r="A163" s="135">
        <v>9</v>
      </c>
      <c r="B163" s="136" t="s">
        <v>63</v>
      </c>
      <c r="C163" s="136" t="s">
        <v>294</v>
      </c>
      <c r="D163" s="136" t="s">
        <v>105</v>
      </c>
      <c r="E163" s="136" t="s">
        <v>4</v>
      </c>
      <c r="F163" s="136" t="s">
        <v>180</v>
      </c>
      <c r="G163" s="136" t="s">
        <v>675</v>
      </c>
      <c r="H163" s="137">
        <v>4777</v>
      </c>
      <c r="I163" s="135">
        <v>4</v>
      </c>
      <c r="J163" s="138">
        <f>หนองบัวลำภู!F74</f>
        <v>460272.74</v>
      </c>
      <c r="K163" s="138">
        <f>หนองบัวลำภู!AF74</f>
        <v>554325.31000000006</v>
      </c>
      <c r="L163" s="140">
        <f>หนองบัวลำภู!AG74</f>
        <v>842036.51</v>
      </c>
      <c r="M163" s="140">
        <f>หนองบัวลำภู!AH74</f>
        <v>602891.69000000006</v>
      </c>
      <c r="N163" s="136"/>
      <c r="O163" s="136"/>
      <c r="P163" s="136"/>
      <c r="Q163" s="128">
        <f t="shared" si="5"/>
        <v>239144.81999999995</v>
      </c>
      <c r="R163" s="129">
        <f t="shared" si="6"/>
        <v>176.26889470378899</v>
      </c>
    </row>
    <row r="164" spans="1:18" x14ac:dyDescent="0.35">
      <c r="A164" s="135">
        <v>10</v>
      </c>
      <c r="B164" s="136" t="s">
        <v>63</v>
      </c>
      <c r="C164" s="136" t="s">
        <v>294</v>
      </c>
      <c r="D164" s="136" t="s">
        <v>105</v>
      </c>
      <c r="E164" s="136" t="s">
        <v>4</v>
      </c>
      <c r="F164" s="136" t="s">
        <v>180</v>
      </c>
      <c r="G164" s="136" t="s">
        <v>676</v>
      </c>
      <c r="H164" s="137">
        <v>2834</v>
      </c>
      <c r="I164" s="135">
        <v>2</v>
      </c>
      <c r="J164" s="138">
        <f>หนองบัวลำภู!F75</f>
        <v>146983.45000000001</v>
      </c>
      <c r="K164" s="138">
        <f>หนองบัวลำภู!AF75</f>
        <v>104617.04000000001</v>
      </c>
      <c r="L164" s="140">
        <f>หนองบัวลำภู!AG75</f>
        <v>734812.59000000008</v>
      </c>
      <c r="M164" s="140">
        <f>หนองบัวลำภู!AH75</f>
        <v>605730.80000000005</v>
      </c>
      <c r="N164" s="136"/>
      <c r="O164" s="136"/>
      <c r="P164" s="136"/>
      <c r="Q164" s="128">
        <f t="shared" si="5"/>
        <v>129081.79000000004</v>
      </c>
      <c r="R164" s="129">
        <f t="shared" si="6"/>
        <v>259.28461185603391</v>
      </c>
    </row>
    <row r="165" spans="1:18" x14ac:dyDescent="0.35">
      <c r="A165" s="135">
        <v>11</v>
      </c>
      <c r="B165" s="136" t="s">
        <v>63</v>
      </c>
      <c r="C165" s="136" t="s">
        <v>294</v>
      </c>
      <c r="D165" s="136" t="s">
        <v>105</v>
      </c>
      <c r="E165" s="136" t="s">
        <v>4</v>
      </c>
      <c r="F165" s="136" t="s">
        <v>180</v>
      </c>
      <c r="G165" s="136" t="s">
        <v>677</v>
      </c>
      <c r="H165" s="137">
        <v>2338</v>
      </c>
      <c r="I165" s="135">
        <v>2</v>
      </c>
      <c r="J165" s="138">
        <f>หนองบัวลำภู!F76</f>
        <v>96235.44</v>
      </c>
      <c r="K165" s="139">
        <f>หนองบัวลำภู!AF76</f>
        <v>178630.01</v>
      </c>
      <c r="L165" s="140">
        <f>หนองบัวลำภู!AG76</f>
        <v>480134.8</v>
      </c>
      <c r="M165" s="140">
        <f>หนองบัวลำภู!AH76</f>
        <v>401297.82999999996</v>
      </c>
      <c r="N165" s="136"/>
      <c r="O165" s="136"/>
      <c r="P165" s="136"/>
      <c r="Q165" s="128">
        <f t="shared" si="5"/>
        <v>78836.97000000003</v>
      </c>
      <c r="R165" s="129">
        <f t="shared" si="6"/>
        <v>205.36133447390932</v>
      </c>
    </row>
    <row r="166" spans="1:18" x14ac:dyDescent="0.35">
      <c r="A166" s="135">
        <v>12</v>
      </c>
      <c r="B166" s="136" t="s">
        <v>63</v>
      </c>
      <c r="C166" s="136" t="s">
        <v>294</v>
      </c>
      <c r="D166" s="136" t="s">
        <v>105</v>
      </c>
      <c r="E166" s="136" t="s">
        <v>4</v>
      </c>
      <c r="F166" s="136" t="s">
        <v>180</v>
      </c>
      <c r="G166" s="136" t="s">
        <v>678</v>
      </c>
      <c r="H166" s="137">
        <v>4599</v>
      </c>
      <c r="I166" s="135">
        <v>4</v>
      </c>
      <c r="J166" s="138">
        <f>หนองบัวลำภู!F77</f>
        <v>526558.42000000004</v>
      </c>
      <c r="K166" s="139">
        <f>หนองบัวลำภู!AF77</f>
        <v>574247.34</v>
      </c>
      <c r="L166" s="140">
        <f>หนองบัวลำภู!AG77</f>
        <v>1109955.19</v>
      </c>
      <c r="M166" s="140">
        <f>หนองบัวลำภู!AH77</f>
        <v>898769.29</v>
      </c>
      <c r="N166" s="136"/>
      <c r="O166" s="136"/>
      <c r="P166" s="136"/>
      <c r="Q166" s="128">
        <f t="shared" si="5"/>
        <v>211185.89999999991</v>
      </c>
      <c r="R166" s="129">
        <f t="shared" si="6"/>
        <v>241.34707327679928</v>
      </c>
    </row>
    <row r="167" spans="1:18" x14ac:dyDescent="0.35">
      <c r="A167" s="135">
        <v>13</v>
      </c>
      <c r="B167" s="136" t="s">
        <v>63</v>
      </c>
      <c r="C167" s="136" t="s">
        <v>294</v>
      </c>
      <c r="D167" s="136" t="s">
        <v>105</v>
      </c>
      <c r="E167" s="136" t="s">
        <v>4</v>
      </c>
      <c r="F167" s="136" t="s">
        <v>180</v>
      </c>
      <c r="G167" s="136" t="s">
        <v>679</v>
      </c>
      <c r="H167" s="137">
        <v>1481</v>
      </c>
      <c r="I167" s="135">
        <v>1</v>
      </c>
      <c r="J167" s="138">
        <f>หนองบัวลำภู!F78</f>
        <v>168390.71</v>
      </c>
      <c r="K167" s="138">
        <f>หนองบัวลำภู!AF78</f>
        <v>207476.83</v>
      </c>
      <c r="L167" s="140">
        <f>หนองบัวลำภู!AG78</f>
        <v>687415.32000000007</v>
      </c>
      <c r="M167" s="140">
        <f>หนองบัวลำภู!AH78</f>
        <v>614747.31999999995</v>
      </c>
      <c r="N167" s="136"/>
      <c r="O167" s="136"/>
      <c r="P167" s="136"/>
      <c r="Q167" s="128">
        <f t="shared" si="5"/>
        <v>72668.000000000116</v>
      </c>
      <c r="R167" s="129">
        <f t="shared" si="6"/>
        <v>464.15619176232281</v>
      </c>
    </row>
    <row r="168" spans="1:18" x14ac:dyDescent="0.35">
      <c r="A168" s="135">
        <v>14</v>
      </c>
      <c r="B168" s="136" t="s">
        <v>63</v>
      </c>
      <c r="C168" s="136" t="s">
        <v>294</v>
      </c>
      <c r="D168" s="136" t="s">
        <v>105</v>
      </c>
      <c r="E168" s="136" t="s">
        <v>4</v>
      </c>
      <c r="F168" s="136" t="s">
        <v>180</v>
      </c>
      <c r="G168" s="136" t="s">
        <v>680</v>
      </c>
      <c r="H168" s="137">
        <v>2622</v>
      </c>
      <c r="I168" s="135">
        <v>2</v>
      </c>
      <c r="J168" s="138">
        <f>หนองบัวลำภู!F79</f>
        <v>367330.68</v>
      </c>
      <c r="K168" s="139">
        <f>หนองบัวลำภู!AF79</f>
        <v>461673.93</v>
      </c>
      <c r="L168" s="140">
        <f>หนองบัวลำภู!AG79</f>
        <v>905576.97</v>
      </c>
      <c r="M168" s="140">
        <f>หนองบัวลำภู!AH79</f>
        <v>806450.66</v>
      </c>
      <c r="N168" s="136"/>
      <c r="O168" s="136"/>
      <c r="P168" s="136"/>
      <c r="Q168" s="128">
        <f t="shared" si="5"/>
        <v>99126.309999999939</v>
      </c>
      <c r="R168" s="129">
        <f t="shared" si="6"/>
        <v>345.37641876430206</v>
      </c>
    </row>
    <row r="169" spans="1:18" s="147" customFormat="1" x14ac:dyDescent="0.35">
      <c r="A169" s="141">
        <v>5</v>
      </c>
      <c r="B169" s="142" t="s">
        <v>63</v>
      </c>
      <c r="C169" s="142"/>
      <c r="D169" s="142"/>
      <c r="E169" s="142" t="s">
        <v>77</v>
      </c>
      <c r="F169" s="142"/>
      <c r="G169" s="142" t="s">
        <v>296</v>
      </c>
      <c r="H169" s="148">
        <f>SUM(H155:H168)</f>
        <v>48331</v>
      </c>
      <c r="I169" s="141"/>
      <c r="J169" s="144">
        <f>SUM(J155:J168)</f>
        <v>5097714.3900000006</v>
      </c>
      <c r="K169" s="144">
        <f>SUM(K155:K168)</f>
        <v>5921221.6799999988</v>
      </c>
      <c r="L169" s="144">
        <f>SUM(L155:L168)</f>
        <v>11670721.140000001</v>
      </c>
      <c r="M169" s="144">
        <f>SUM(M155:M168)</f>
        <v>10065254.620000001</v>
      </c>
      <c r="N169" s="142">
        <v>13</v>
      </c>
      <c r="O169" s="142">
        <v>13</v>
      </c>
      <c r="P169" s="142">
        <f>N169-O169</f>
        <v>0</v>
      </c>
      <c r="Q169" s="145">
        <f t="shared" si="5"/>
        <v>1605466.5199999996</v>
      </c>
      <c r="R169" s="146">
        <f>L169/H169</f>
        <v>241.47485340671619</v>
      </c>
    </row>
    <row r="170" spans="1:18" x14ac:dyDescent="0.35">
      <c r="A170" s="135">
        <v>1</v>
      </c>
      <c r="B170" s="136" t="s">
        <v>63</v>
      </c>
      <c r="C170" s="136" t="s">
        <v>297</v>
      </c>
      <c r="D170" s="136" t="s">
        <v>112</v>
      </c>
      <c r="E170" s="136" t="s">
        <v>5</v>
      </c>
      <c r="F170" s="136" t="s">
        <v>210</v>
      </c>
      <c r="G170" s="136" t="s">
        <v>298</v>
      </c>
      <c r="H170" s="137"/>
      <c r="I170" s="135"/>
      <c r="J170" s="138"/>
      <c r="K170" s="139"/>
      <c r="L170" s="140"/>
      <c r="M170" s="140"/>
      <c r="N170" s="136"/>
      <c r="O170" s="136"/>
      <c r="P170" s="136"/>
    </row>
    <row r="171" spans="1:18" x14ac:dyDescent="0.35">
      <c r="A171" s="135">
        <v>2</v>
      </c>
      <c r="B171" s="136" t="s">
        <v>63</v>
      </c>
      <c r="C171" s="136" t="s">
        <v>297</v>
      </c>
      <c r="D171" s="136" t="s">
        <v>112</v>
      </c>
      <c r="E171" s="136" t="s">
        <v>5</v>
      </c>
      <c r="F171" s="136" t="s">
        <v>180</v>
      </c>
      <c r="G171" s="136" t="s">
        <v>681</v>
      </c>
      <c r="H171" s="137">
        <v>4703</v>
      </c>
      <c r="I171" s="135">
        <v>4</v>
      </c>
      <c r="J171" s="138">
        <f>หนองบัวลำภู!F80</f>
        <v>366801.5</v>
      </c>
      <c r="K171" s="139">
        <f>หนองบัวลำภู!AF80</f>
        <v>387161.5</v>
      </c>
      <c r="L171" s="140">
        <f>หนองบัวลำภู!AG80</f>
        <v>1083644.96</v>
      </c>
      <c r="M171" s="140">
        <f>หนองบัวลำภู!AH80</f>
        <v>867038.3</v>
      </c>
      <c r="N171" s="136"/>
      <c r="O171" s="136"/>
      <c r="P171" s="136"/>
      <c r="Q171" s="128">
        <f t="shared" si="5"/>
        <v>216606.65999999992</v>
      </c>
      <c r="R171" s="129">
        <f t="shared" si="6"/>
        <v>230.4156836062088</v>
      </c>
    </row>
    <row r="172" spans="1:18" x14ac:dyDescent="0.35">
      <c r="A172" s="135">
        <v>3</v>
      </c>
      <c r="B172" s="136" t="s">
        <v>63</v>
      </c>
      <c r="C172" s="136" t="s">
        <v>297</v>
      </c>
      <c r="D172" s="136" t="s">
        <v>112</v>
      </c>
      <c r="E172" s="136" t="s">
        <v>5</v>
      </c>
      <c r="F172" s="136" t="s">
        <v>180</v>
      </c>
      <c r="G172" s="136" t="s">
        <v>682</v>
      </c>
      <c r="H172" s="137">
        <v>1824</v>
      </c>
      <c r="I172" s="135">
        <v>2</v>
      </c>
      <c r="J172" s="138">
        <f>หนองบัวลำภู!F81</f>
        <v>251185.12</v>
      </c>
      <c r="K172" s="139">
        <f>หนองบัวลำภู!AF81</f>
        <v>294352.03000000003</v>
      </c>
      <c r="L172" s="140">
        <f>หนองบัวลำภู!AG81</f>
        <v>755891.75</v>
      </c>
      <c r="M172" s="140">
        <f>หนองบัวลำภู!AH81</f>
        <v>589143.37</v>
      </c>
      <c r="N172" s="136"/>
      <c r="O172" s="136"/>
      <c r="P172" s="136"/>
      <c r="Q172" s="128">
        <f t="shared" si="5"/>
        <v>166748.38</v>
      </c>
      <c r="R172" s="129">
        <f t="shared" si="6"/>
        <v>414.41433662280701</v>
      </c>
    </row>
    <row r="173" spans="1:18" x14ac:dyDescent="0.35">
      <c r="A173" s="135">
        <v>4</v>
      </c>
      <c r="B173" s="136" t="s">
        <v>63</v>
      </c>
      <c r="C173" s="136" t="s">
        <v>297</v>
      </c>
      <c r="D173" s="136" t="s">
        <v>112</v>
      </c>
      <c r="E173" s="136" t="s">
        <v>5</v>
      </c>
      <c r="F173" s="136" t="s">
        <v>180</v>
      </c>
      <c r="G173" s="136" t="s">
        <v>683</v>
      </c>
      <c r="H173" s="137">
        <v>4559</v>
      </c>
      <c r="I173" s="135">
        <v>4</v>
      </c>
      <c r="J173" s="138">
        <f>หนองบัวลำภู!F82</f>
        <v>383646.65</v>
      </c>
      <c r="K173" s="139">
        <f>หนองบัวลำภู!AF82</f>
        <v>291115.76</v>
      </c>
      <c r="L173" s="140">
        <f>หนองบัวลำภู!AG82</f>
        <v>1199122.56</v>
      </c>
      <c r="M173" s="140">
        <f>หนองบัวลำภู!AH82</f>
        <v>1009415.24</v>
      </c>
      <c r="N173" s="136"/>
      <c r="O173" s="136"/>
      <c r="P173" s="136"/>
      <c r="Q173" s="128">
        <f t="shared" si="5"/>
        <v>189707.32000000007</v>
      </c>
      <c r="R173" s="129">
        <f t="shared" si="6"/>
        <v>263.02315420048257</v>
      </c>
    </row>
    <row r="174" spans="1:18" x14ac:dyDescent="0.35">
      <c r="A174" s="135">
        <v>5</v>
      </c>
      <c r="B174" s="136" t="s">
        <v>63</v>
      </c>
      <c r="C174" s="136" t="s">
        <v>297</v>
      </c>
      <c r="D174" s="136" t="s">
        <v>112</v>
      </c>
      <c r="E174" s="136" t="s">
        <v>5</v>
      </c>
      <c r="F174" s="136" t="s">
        <v>180</v>
      </c>
      <c r="G174" s="136" t="s">
        <v>684</v>
      </c>
      <c r="H174" s="137">
        <v>4777</v>
      </c>
      <c r="I174" s="135">
        <v>4</v>
      </c>
      <c r="J174" s="138">
        <f>หนองบัวลำภู!F83</f>
        <v>493628.76</v>
      </c>
      <c r="K174" s="139">
        <f>หนองบัวลำภู!AF83</f>
        <v>562232.28</v>
      </c>
      <c r="L174" s="140">
        <f>หนองบัวลำภู!AG83</f>
        <v>998092.71</v>
      </c>
      <c r="M174" s="140">
        <f>หนองบัวลำภู!AH83</f>
        <v>1074325.69</v>
      </c>
      <c r="N174" s="136"/>
      <c r="O174" s="136"/>
      <c r="P174" s="136"/>
      <c r="Q174" s="128">
        <f t="shared" si="5"/>
        <v>-76232.979999999981</v>
      </c>
      <c r="R174" s="129">
        <f t="shared" si="6"/>
        <v>208.93713837136278</v>
      </c>
    </row>
    <row r="175" spans="1:18" x14ac:dyDescent="0.35">
      <c r="A175" s="135">
        <v>6</v>
      </c>
      <c r="B175" s="136" t="s">
        <v>63</v>
      </c>
      <c r="C175" s="136" t="s">
        <v>297</v>
      </c>
      <c r="D175" s="136" t="s">
        <v>112</v>
      </c>
      <c r="E175" s="136" t="s">
        <v>5</v>
      </c>
      <c r="F175" s="136" t="s">
        <v>180</v>
      </c>
      <c r="G175" s="136" t="s">
        <v>685</v>
      </c>
      <c r="H175" s="137">
        <v>2103</v>
      </c>
      <c r="I175" s="135">
        <v>2</v>
      </c>
      <c r="J175" s="138">
        <f>หนองบัวลำภู!F84</f>
        <v>85041.65</v>
      </c>
      <c r="K175" s="139">
        <f>หนองบัวลำภู!AF84</f>
        <v>89733.859999999986</v>
      </c>
      <c r="L175" s="140">
        <f>หนองบัวลำภู!AG84</f>
        <v>733414.79</v>
      </c>
      <c r="M175" s="140">
        <f>หนองบัวลำภู!AH84</f>
        <v>724395.65</v>
      </c>
      <c r="N175" s="136"/>
      <c r="O175" s="136"/>
      <c r="P175" s="136"/>
      <c r="Q175" s="128">
        <f t="shared" si="5"/>
        <v>9019.140000000014</v>
      </c>
      <c r="R175" s="129">
        <f t="shared" si="6"/>
        <v>348.74692819781268</v>
      </c>
    </row>
    <row r="176" spans="1:18" x14ac:dyDescent="0.35">
      <c r="A176" s="135">
        <v>7</v>
      </c>
      <c r="B176" s="136" t="s">
        <v>63</v>
      </c>
      <c r="C176" s="136" t="s">
        <v>297</v>
      </c>
      <c r="D176" s="136" t="s">
        <v>112</v>
      </c>
      <c r="E176" s="136" t="s">
        <v>5</v>
      </c>
      <c r="F176" s="136" t="s">
        <v>180</v>
      </c>
      <c r="G176" s="136" t="s">
        <v>686</v>
      </c>
      <c r="H176" s="137">
        <v>5166</v>
      </c>
      <c r="I176" s="135">
        <v>4</v>
      </c>
      <c r="J176" s="138">
        <f>หนองบัวลำภู!F85</f>
        <v>511693.05</v>
      </c>
      <c r="K176" s="139">
        <f>หนองบัวลำภู!AF85</f>
        <v>506635.01999999996</v>
      </c>
      <c r="L176" s="140">
        <f>หนองบัวลำภู!AG85</f>
        <v>1010171.6799999999</v>
      </c>
      <c r="M176" s="140">
        <f>หนองบัวลำภู!AH85</f>
        <v>979413.35</v>
      </c>
      <c r="N176" s="136"/>
      <c r="O176" s="136"/>
      <c r="P176" s="136"/>
      <c r="Q176" s="128">
        <f t="shared" si="5"/>
        <v>30758.329999999958</v>
      </c>
      <c r="R176" s="129">
        <f t="shared" si="6"/>
        <v>195.54233062330621</v>
      </c>
    </row>
    <row r="177" spans="1:18" x14ac:dyDescent="0.35">
      <c r="A177" s="135">
        <v>8</v>
      </c>
      <c r="B177" s="136" t="s">
        <v>63</v>
      </c>
      <c r="C177" s="136" t="s">
        <v>297</v>
      </c>
      <c r="D177" s="136" t="s">
        <v>112</v>
      </c>
      <c r="E177" s="136" t="s">
        <v>5</v>
      </c>
      <c r="F177" s="136" t="s">
        <v>180</v>
      </c>
      <c r="G177" s="136" t="s">
        <v>687</v>
      </c>
      <c r="H177" s="137">
        <v>3557</v>
      </c>
      <c r="I177" s="135">
        <v>3</v>
      </c>
      <c r="J177" s="138">
        <f>หนองบัวลำภู!F86</f>
        <v>427464.83</v>
      </c>
      <c r="K177" s="139">
        <f>หนองบัวลำภู!AF86</f>
        <v>440619.69</v>
      </c>
      <c r="L177" s="140">
        <f>หนองบัวลำภู!AG86</f>
        <v>730890.04</v>
      </c>
      <c r="M177" s="140">
        <f>หนองบัวลำภู!AH86</f>
        <v>790672.95</v>
      </c>
      <c r="N177" s="136"/>
      <c r="O177" s="136"/>
      <c r="P177" s="136"/>
      <c r="Q177" s="128">
        <f t="shared" si="5"/>
        <v>-59782.909999999916</v>
      </c>
      <c r="R177" s="129">
        <f t="shared" si="6"/>
        <v>205.4793477649705</v>
      </c>
    </row>
    <row r="178" spans="1:18" s="147" customFormat="1" x14ac:dyDescent="0.35">
      <c r="A178" s="141">
        <v>6</v>
      </c>
      <c r="B178" s="142" t="s">
        <v>63</v>
      </c>
      <c r="C178" s="142"/>
      <c r="D178" s="142"/>
      <c r="E178" s="142" t="s">
        <v>77</v>
      </c>
      <c r="F178" s="142"/>
      <c r="G178" s="142" t="s">
        <v>299</v>
      </c>
      <c r="H178" s="148">
        <f>SUM(H170:H177)</f>
        <v>26689</v>
      </c>
      <c r="I178" s="141"/>
      <c r="J178" s="144">
        <f>SUM(J170:J177)</f>
        <v>2519461.56</v>
      </c>
      <c r="K178" s="144">
        <f>SUM(K170:K177)</f>
        <v>2571850.14</v>
      </c>
      <c r="L178" s="144">
        <f>SUM(L170:L177)</f>
        <v>6511228.4899999993</v>
      </c>
      <c r="M178" s="144">
        <f>SUM(M170:M177)</f>
        <v>6034404.5499999998</v>
      </c>
      <c r="N178" s="142">
        <v>7</v>
      </c>
      <c r="O178" s="142">
        <v>7</v>
      </c>
      <c r="P178" s="142">
        <v>0</v>
      </c>
      <c r="Q178" s="145">
        <f t="shared" si="5"/>
        <v>476823.93999999948</v>
      </c>
      <c r="R178" s="146">
        <f t="shared" si="6"/>
        <v>243.9667462250365</v>
      </c>
    </row>
    <row r="179" spans="1:18" s="147" customFormat="1" ht="21.75" thickBot="1" x14ac:dyDescent="0.4">
      <c r="A179" s="156"/>
      <c r="B179" s="157" t="s">
        <v>63</v>
      </c>
      <c r="C179" s="157" t="s">
        <v>63</v>
      </c>
      <c r="D179" s="157" t="s">
        <v>63</v>
      </c>
      <c r="E179" s="157" t="s">
        <v>63</v>
      </c>
      <c r="F179" s="157"/>
      <c r="G179" s="157" t="s">
        <v>300</v>
      </c>
      <c r="H179" s="158">
        <f>H105+H119+H135+H154+H169+H178</f>
        <v>334001</v>
      </c>
      <c r="I179" s="156"/>
      <c r="J179" s="159">
        <f t="shared" ref="J179:N179" si="7">J105+J119+J135+J154+J169+J178</f>
        <v>31288318.350000001</v>
      </c>
      <c r="K179" s="160">
        <f t="shared" si="7"/>
        <v>35185884.764999993</v>
      </c>
      <c r="L179" s="159">
        <f t="shared" si="7"/>
        <v>82525035.899999991</v>
      </c>
      <c r="M179" s="159">
        <f t="shared" si="7"/>
        <v>78396520.085000008</v>
      </c>
      <c r="N179" s="157">
        <f t="shared" si="7"/>
        <v>83</v>
      </c>
      <c r="O179" s="157">
        <f>O105+O119+O135+O154+O169+O178</f>
        <v>83</v>
      </c>
      <c r="P179" s="157">
        <f>N179-O179</f>
        <v>0</v>
      </c>
      <c r="Q179" s="145">
        <f t="shared" si="5"/>
        <v>4128515.8149999827</v>
      </c>
      <c r="R179" s="146">
        <f t="shared" si="6"/>
        <v>247.08020604728725</v>
      </c>
    </row>
    <row r="180" spans="1:18" s="147" customFormat="1" ht="22.5" thickTop="1" thickBot="1" x14ac:dyDescent="0.4">
      <c r="A180" s="161"/>
      <c r="B180" s="162"/>
      <c r="C180" s="162"/>
      <c r="D180" s="162"/>
      <c r="E180" s="320" t="s">
        <v>301</v>
      </c>
      <c r="F180" s="321"/>
      <c r="G180" s="322"/>
      <c r="H180" s="163"/>
      <c r="I180" s="161"/>
      <c r="J180" s="164">
        <f>J179/O179</f>
        <v>376967.69096385542</v>
      </c>
      <c r="K180" s="165">
        <f>K179/O179</f>
        <v>423926.32246987941</v>
      </c>
      <c r="L180" s="164">
        <f>L179/O179</f>
        <v>994277.54096385534</v>
      </c>
      <c r="M180" s="164">
        <f>M179/O179</f>
        <v>944536.38656626514</v>
      </c>
      <c r="N180" s="162"/>
      <c r="O180" s="162"/>
      <c r="P180" s="162"/>
      <c r="Q180" s="128">
        <f t="shared" si="5"/>
        <v>49741.154397590202</v>
      </c>
      <c r="R180" s="129"/>
    </row>
    <row r="181" spans="1:18" s="147" customFormat="1" ht="21.75" thickTop="1" x14ac:dyDescent="0.35">
      <c r="A181" s="172">
        <v>1</v>
      </c>
      <c r="B181" s="173" t="s">
        <v>64</v>
      </c>
      <c r="C181" s="173" t="s">
        <v>302</v>
      </c>
      <c r="D181" s="173" t="s">
        <v>303</v>
      </c>
      <c r="E181" s="173" t="s">
        <v>43</v>
      </c>
      <c r="F181" s="173" t="s">
        <v>304</v>
      </c>
      <c r="G181" s="173" t="s">
        <v>43</v>
      </c>
      <c r="H181" s="174"/>
      <c r="I181" s="172"/>
      <c r="J181" s="175"/>
      <c r="K181" s="176"/>
      <c r="L181" s="177"/>
      <c r="M181" s="177"/>
      <c r="N181" s="178"/>
      <c r="O181" s="178"/>
      <c r="P181" s="178"/>
      <c r="Q181" s="145"/>
      <c r="R181" s="146"/>
    </row>
    <row r="182" spans="1:18" x14ac:dyDescent="0.35">
      <c r="A182" s="135">
        <v>2</v>
      </c>
      <c r="B182" s="136" t="s">
        <v>64</v>
      </c>
      <c r="C182" s="136" t="s">
        <v>302</v>
      </c>
      <c r="D182" s="136" t="s">
        <v>303</v>
      </c>
      <c r="E182" s="136" t="s">
        <v>43</v>
      </c>
      <c r="F182" s="136" t="s">
        <v>180</v>
      </c>
      <c r="G182" s="136" t="s">
        <v>816</v>
      </c>
      <c r="H182" s="137">
        <v>6923</v>
      </c>
      <c r="I182" s="135">
        <v>5</v>
      </c>
      <c r="J182" s="138">
        <f>อุดรธานี!F10</f>
        <v>847462.27</v>
      </c>
      <c r="K182" s="139">
        <f>อุดรธานี!AL10</f>
        <v>1275088.02</v>
      </c>
      <c r="L182" s="140">
        <f>อุดรธานี!AM10</f>
        <v>1561204.13</v>
      </c>
      <c r="M182" s="140">
        <f>อุดรธานี!AN10</f>
        <v>1605217.51</v>
      </c>
      <c r="N182" s="136"/>
      <c r="O182" s="136"/>
      <c r="P182" s="136"/>
      <c r="Q182" s="128">
        <f t="shared" si="5"/>
        <v>-44013.380000000121</v>
      </c>
      <c r="R182" s="129">
        <f t="shared" si="6"/>
        <v>225.50976888632096</v>
      </c>
    </row>
    <row r="183" spans="1:18" x14ac:dyDescent="0.35">
      <c r="A183" s="135">
        <v>3</v>
      </c>
      <c r="B183" s="136" t="s">
        <v>64</v>
      </c>
      <c r="C183" s="136" t="s">
        <v>302</v>
      </c>
      <c r="D183" s="136" t="s">
        <v>303</v>
      </c>
      <c r="E183" s="136" t="s">
        <v>43</v>
      </c>
      <c r="F183" s="136" t="s">
        <v>180</v>
      </c>
      <c r="G183" s="136" t="s">
        <v>817</v>
      </c>
      <c r="H183" s="137">
        <v>7817</v>
      </c>
      <c r="I183" s="135">
        <v>5</v>
      </c>
      <c r="J183" s="138">
        <f>อุดรธานี!F11</f>
        <v>718235.49</v>
      </c>
      <c r="K183" s="139">
        <f>อุดรธานี!AL11</f>
        <v>1347751.61</v>
      </c>
      <c r="L183" s="140">
        <f>อุดรธานี!AM11</f>
        <v>1350597.0699999998</v>
      </c>
      <c r="M183" s="140">
        <f>อุดรธานี!AN11</f>
        <v>1457645.33</v>
      </c>
      <c r="N183" s="136"/>
      <c r="O183" s="136"/>
      <c r="P183" s="136"/>
      <c r="Q183" s="128">
        <f t="shared" si="5"/>
        <v>-107048.26000000024</v>
      </c>
      <c r="R183" s="129">
        <f t="shared" si="6"/>
        <v>172.77690546245361</v>
      </c>
    </row>
    <row r="184" spans="1:18" x14ac:dyDescent="0.35">
      <c r="A184" s="135">
        <v>4</v>
      </c>
      <c r="B184" s="136" t="s">
        <v>64</v>
      </c>
      <c r="C184" s="136" t="s">
        <v>302</v>
      </c>
      <c r="D184" s="136" t="s">
        <v>303</v>
      </c>
      <c r="E184" s="136" t="s">
        <v>43</v>
      </c>
      <c r="F184" s="136" t="s">
        <v>180</v>
      </c>
      <c r="G184" s="136" t="s">
        <v>818</v>
      </c>
      <c r="H184" s="137">
        <v>11016</v>
      </c>
      <c r="I184" s="135">
        <v>5</v>
      </c>
      <c r="J184" s="138">
        <f>อุดรธานี!F12</f>
        <v>2531389.0699999998</v>
      </c>
      <c r="K184" s="139">
        <f>อุดรธานี!AL12</f>
        <v>2955006.55</v>
      </c>
      <c r="L184" s="140">
        <f>อุดรธานี!AM12</f>
        <v>1439796.35</v>
      </c>
      <c r="M184" s="140">
        <f>อุดรธานี!AN12</f>
        <v>1594087.28</v>
      </c>
      <c r="N184" s="136"/>
      <c r="O184" s="136"/>
      <c r="P184" s="136"/>
      <c r="Q184" s="128">
        <f t="shared" si="5"/>
        <v>-154290.92999999993</v>
      </c>
      <c r="R184" s="129">
        <f t="shared" si="6"/>
        <v>130.70046750181555</v>
      </c>
    </row>
    <row r="185" spans="1:18" x14ac:dyDescent="0.35">
      <c r="A185" s="135">
        <v>5</v>
      </c>
      <c r="B185" s="136" t="s">
        <v>64</v>
      </c>
      <c r="C185" s="136" t="s">
        <v>302</v>
      </c>
      <c r="D185" s="136" t="s">
        <v>303</v>
      </c>
      <c r="E185" s="136" t="s">
        <v>43</v>
      </c>
      <c r="F185" s="136" t="s">
        <v>180</v>
      </c>
      <c r="G185" s="136" t="s">
        <v>819</v>
      </c>
      <c r="H185" s="137">
        <v>5402</v>
      </c>
      <c r="I185" s="135">
        <v>4</v>
      </c>
      <c r="J185" s="138">
        <f>อุดรธานี!F13</f>
        <v>1471393.05</v>
      </c>
      <c r="K185" s="139">
        <f>อุดรธานี!AL13</f>
        <v>1569469.47</v>
      </c>
      <c r="L185" s="140">
        <f>อุดรธานี!AM13</f>
        <v>1381251.27</v>
      </c>
      <c r="M185" s="140">
        <f>อุดรธานี!AN13</f>
        <v>1336359.0899999999</v>
      </c>
      <c r="N185" s="136"/>
      <c r="O185" s="136"/>
      <c r="P185" s="136"/>
      <c r="Q185" s="128">
        <f t="shared" si="5"/>
        <v>44892.180000000168</v>
      </c>
      <c r="R185" s="129">
        <f t="shared" si="6"/>
        <v>255.69257126990004</v>
      </c>
    </row>
    <row r="186" spans="1:18" x14ac:dyDescent="0.35">
      <c r="A186" s="135">
        <v>6</v>
      </c>
      <c r="B186" s="136" t="s">
        <v>64</v>
      </c>
      <c r="C186" s="136" t="s">
        <v>302</v>
      </c>
      <c r="D186" s="136" t="s">
        <v>303</v>
      </c>
      <c r="E186" s="136" t="s">
        <v>43</v>
      </c>
      <c r="F186" s="136" t="s">
        <v>180</v>
      </c>
      <c r="G186" s="136" t="s">
        <v>820</v>
      </c>
      <c r="H186" s="137">
        <v>4500</v>
      </c>
      <c r="I186" s="135">
        <v>3</v>
      </c>
      <c r="J186" s="138">
        <f>อุดรธานี!F14</f>
        <v>607935.37</v>
      </c>
      <c r="K186" s="139">
        <f>อุดรธานี!AL14</f>
        <v>765714.86</v>
      </c>
      <c r="L186" s="140">
        <f>อุดรธานี!AM14</f>
        <v>1008938.86</v>
      </c>
      <c r="M186" s="140">
        <f>อุดรธานี!AN14</f>
        <v>1134243.77</v>
      </c>
      <c r="N186" s="136"/>
      <c r="O186" s="136"/>
      <c r="P186" s="136"/>
      <c r="Q186" s="128">
        <f t="shared" si="5"/>
        <v>-125304.91000000003</v>
      </c>
      <c r="R186" s="129">
        <f t="shared" si="6"/>
        <v>224.20863555555556</v>
      </c>
    </row>
    <row r="187" spans="1:18" x14ac:dyDescent="0.35">
      <c r="A187" s="135">
        <v>7</v>
      </c>
      <c r="B187" s="136" t="s">
        <v>64</v>
      </c>
      <c r="C187" s="136" t="s">
        <v>302</v>
      </c>
      <c r="D187" s="136" t="s">
        <v>303</v>
      </c>
      <c r="E187" s="136" t="s">
        <v>43</v>
      </c>
      <c r="F187" s="136" t="s">
        <v>180</v>
      </c>
      <c r="G187" s="136" t="s">
        <v>821</v>
      </c>
      <c r="H187" s="137">
        <v>8215</v>
      </c>
      <c r="I187" s="135">
        <v>5</v>
      </c>
      <c r="J187" s="138">
        <f>อุดรธานี!F15</f>
        <v>1355005.7</v>
      </c>
      <c r="K187" s="139">
        <f>อุดรธานี!AL15</f>
        <v>1604792.6099999999</v>
      </c>
      <c r="L187" s="140">
        <f>อุดรธานี!AM15</f>
        <v>1401632.06</v>
      </c>
      <c r="M187" s="140">
        <f>อุดรธานี!AN15</f>
        <v>1708518.24</v>
      </c>
      <c r="N187" s="136"/>
      <c r="O187" s="136"/>
      <c r="P187" s="136"/>
      <c r="Q187" s="128">
        <f t="shared" si="5"/>
        <v>-306886.17999999993</v>
      </c>
      <c r="R187" s="129">
        <f t="shared" si="6"/>
        <v>170.61863177115035</v>
      </c>
    </row>
    <row r="188" spans="1:18" x14ac:dyDescent="0.35">
      <c r="A188" s="135">
        <v>8</v>
      </c>
      <c r="B188" s="136" t="s">
        <v>64</v>
      </c>
      <c r="C188" s="136" t="s">
        <v>302</v>
      </c>
      <c r="D188" s="136" t="s">
        <v>303</v>
      </c>
      <c r="E188" s="136" t="s">
        <v>43</v>
      </c>
      <c r="F188" s="136" t="s">
        <v>180</v>
      </c>
      <c r="G188" s="136" t="s">
        <v>822</v>
      </c>
      <c r="H188" s="137">
        <v>8736</v>
      </c>
      <c r="I188" s="135">
        <v>5</v>
      </c>
      <c r="J188" s="138">
        <f>อุดรธานี!F16</f>
        <v>1723937.96</v>
      </c>
      <c r="K188" s="139">
        <f>อุดรธานี!AL16</f>
        <v>1928430.4500000002</v>
      </c>
      <c r="L188" s="140">
        <f>อุดรธานี!AM16</f>
        <v>1407336.79</v>
      </c>
      <c r="M188" s="140">
        <f>อุดรธานี!AN16</f>
        <v>1686455.74</v>
      </c>
      <c r="N188" s="136"/>
      <c r="O188" s="136"/>
      <c r="P188" s="136"/>
      <c r="Q188" s="128">
        <f t="shared" si="5"/>
        <v>-279118.94999999995</v>
      </c>
      <c r="R188" s="129">
        <f t="shared" si="6"/>
        <v>161.09624427655677</v>
      </c>
    </row>
    <row r="189" spans="1:18" x14ac:dyDescent="0.35">
      <c r="A189" s="135">
        <v>9</v>
      </c>
      <c r="B189" s="136" t="s">
        <v>64</v>
      </c>
      <c r="C189" s="136" t="s">
        <v>302</v>
      </c>
      <c r="D189" s="136" t="s">
        <v>303</v>
      </c>
      <c r="E189" s="136" t="s">
        <v>43</v>
      </c>
      <c r="F189" s="136" t="s">
        <v>180</v>
      </c>
      <c r="G189" s="136" t="s">
        <v>823</v>
      </c>
      <c r="H189" s="137">
        <v>4649</v>
      </c>
      <c r="I189" s="135">
        <v>4</v>
      </c>
      <c r="J189" s="138">
        <f>อุดรธานี!F17</f>
        <v>691733.16</v>
      </c>
      <c r="K189" s="139">
        <f>อุดรธานี!AL17</f>
        <v>836467.72</v>
      </c>
      <c r="L189" s="140">
        <f>อุดรธานี!AM17</f>
        <v>1575913.6800000002</v>
      </c>
      <c r="M189" s="140">
        <f>อุดรธานี!AN17</f>
        <v>1573473.21</v>
      </c>
      <c r="N189" s="136"/>
      <c r="O189" s="136"/>
      <c r="P189" s="136"/>
      <c r="Q189" s="128">
        <f t="shared" si="5"/>
        <v>2440.4700000002049</v>
      </c>
      <c r="R189" s="129">
        <f t="shared" si="6"/>
        <v>338.97906646590667</v>
      </c>
    </row>
    <row r="190" spans="1:18" x14ac:dyDescent="0.35">
      <c r="A190" s="135">
        <v>10</v>
      </c>
      <c r="B190" s="136" t="s">
        <v>64</v>
      </c>
      <c r="C190" s="136" t="s">
        <v>302</v>
      </c>
      <c r="D190" s="136" t="s">
        <v>303</v>
      </c>
      <c r="E190" s="136" t="s">
        <v>43</v>
      </c>
      <c r="F190" s="136" t="s">
        <v>180</v>
      </c>
      <c r="G190" s="136" t="s">
        <v>824</v>
      </c>
      <c r="H190" s="137">
        <v>8434</v>
      </c>
      <c r="I190" s="135">
        <v>5</v>
      </c>
      <c r="J190" s="138">
        <f>อุดรธานี!F18</f>
        <v>1779832.7</v>
      </c>
      <c r="K190" s="139">
        <f>อุดรธานี!AL18</f>
        <v>1850525.5</v>
      </c>
      <c r="L190" s="140">
        <f>อุดรธานี!AM18</f>
        <v>1557703.4</v>
      </c>
      <c r="M190" s="140">
        <f>อุดรธานี!AN18</f>
        <v>1826318.98</v>
      </c>
      <c r="N190" s="136"/>
      <c r="O190" s="136"/>
      <c r="P190" s="136"/>
      <c r="Q190" s="128">
        <f t="shared" si="5"/>
        <v>-268615.58000000007</v>
      </c>
      <c r="R190" s="129">
        <f t="shared" si="6"/>
        <v>184.69331278159828</v>
      </c>
    </row>
    <row r="191" spans="1:18" x14ac:dyDescent="0.35">
      <c r="A191" s="135">
        <v>11</v>
      </c>
      <c r="B191" s="136" t="s">
        <v>64</v>
      </c>
      <c r="C191" s="136" t="s">
        <v>302</v>
      </c>
      <c r="D191" s="136" t="s">
        <v>303</v>
      </c>
      <c r="E191" s="136" t="s">
        <v>43</v>
      </c>
      <c r="F191" s="136" t="s">
        <v>180</v>
      </c>
      <c r="G191" s="136" t="s">
        <v>825</v>
      </c>
      <c r="H191" s="137">
        <v>9149</v>
      </c>
      <c r="I191" s="135">
        <v>5</v>
      </c>
      <c r="J191" s="138">
        <f>อุดรธานี!F19</f>
        <v>2333076.5</v>
      </c>
      <c r="K191" s="139">
        <f>อุดรธานี!AL19</f>
        <v>2366682.3999999994</v>
      </c>
      <c r="L191" s="140">
        <f>อุดรธานี!AM19</f>
        <v>2259178.5300000003</v>
      </c>
      <c r="M191" s="140">
        <f>อุดรธานี!AN19</f>
        <v>2006664.6199999999</v>
      </c>
      <c r="N191" s="136"/>
      <c r="O191" s="136"/>
      <c r="P191" s="136"/>
      <c r="Q191" s="128">
        <f t="shared" si="5"/>
        <v>252513.91000000038</v>
      </c>
      <c r="R191" s="129">
        <f t="shared" si="6"/>
        <v>246.93174445294571</v>
      </c>
    </row>
    <row r="192" spans="1:18" x14ac:dyDescent="0.35">
      <c r="A192" s="135">
        <v>12</v>
      </c>
      <c r="B192" s="136" t="s">
        <v>64</v>
      </c>
      <c r="C192" s="136" t="s">
        <v>302</v>
      </c>
      <c r="D192" s="136" t="s">
        <v>303</v>
      </c>
      <c r="E192" s="136" t="s">
        <v>43</v>
      </c>
      <c r="F192" s="136" t="s">
        <v>180</v>
      </c>
      <c r="G192" s="136" t="s">
        <v>826</v>
      </c>
      <c r="H192" s="137">
        <v>6199</v>
      </c>
      <c r="I192" s="135">
        <v>5</v>
      </c>
      <c r="J192" s="138">
        <f>อุดรธานี!F20</f>
        <v>1974391.42</v>
      </c>
      <c r="K192" s="139">
        <f>อุดรธานี!AL20</f>
        <v>2391735.52</v>
      </c>
      <c r="L192" s="140">
        <f>อุดรธานี!AM20</f>
        <v>1301474.4300000002</v>
      </c>
      <c r="M192" s="140">
        <f>อุดรธานี!AN20</f>
        <v>1685411.92</v>
      </c>
      <c r="N192" s="136"/>
      <c r="O192" s="136"/>
      <c r="P192" s="136"/>
      <c r="Q192" s="128">
        <f t="shared" si="5"/>
        <v>-383937.48999999976</v>
      </c>
      <c r="R192" s="129">
        <f t="shared" si="6"/>
        <v>209.94909340216168</v>
      </c>
    </row>
    <row r="193" spans="1:18" x14ac:dyDescent="0.35">
      <c r="A193" s="135">
        <v>13</v>
      </c>
      <c r="B193" s="136" t="s">
        <v>64</v>
      </c>
      <c r="C193" s="136" t="s">
        <v>302</v>
      </c>
      <c r="D193" s="136" t="s">
        <v>303</v>
      </c>
      <c r="E193" s="136" t="s">
        <v>43</v>
      </c>
      <c r="F193" s="136" t="s">
        <v>180</v>
      </c>
      <c r="G193" s="136" t="s">
        <v>827</v>
      </c>
      <c r="H193" s="137">
        <v>5135</v>
      </c>
      <c r="I193" s="135">
        <v>4</v>
      </c>
      <c r="J193" s="138">
        <f>อุดรธานี!F21</f>
        <v>585785.78</v>
      </c>
      <c r="K193" s="139">
        <f>อุดรธานี!AL21</f>
        <v>792967.43</v>
      </c>
      <c r="L193" s="140">
        <f>อุดรธานี!AM21</f>
        <v>962857.85</v>
      </c>
      <c r="M193" s="140">
        <f>อุดรธานี!AN21</f>
        <v>934910.58000000007</v>
      </c>
      <c r="N193" s="136"/>
      <c r="O193" s="136"/>
      <c r="P193" s="136"/>
      <c r="Q193" s="128">
        <f t="shared" si="5"/>
        <v>27947.269999999902</v>
      </c>
      <c r="R193" s="129">
        <f t="shared" si="6"/>
        <v>187.50883154819863</v>
      </c>
    </row>
    <row r="194" spans="1:18" x14ac:dyDescent="0.35">
      <c r="A194" s="135">
        <v>14</v>
      </c>
      <c r="B194" s="136" t="s">
        <v>64</v>
      </c>
      <c r="C194" s="136" t="s">
        <v>302</v>
      </c>
      <c r="D194" s="136" t="s">
        <v>303</v>
      </c>
      <c r="E194" s="136" t="s">
        <v>43</v>
      </c>
      <c r="F194" s="136" t="s">
        <v>180</v>
      </c>
      <c r="G194" s="136" t="s">
        <v>828</v>
      </c>
      <c r="H194" s="137">
        <v>10482</v>
      </c>
      <c r="I194" s="135">
        <v>5</v>
      </c>
      <c r="J194" s="138">
        <f>อุดรธานี!F22</f>
        <v>2725377.43</v>
      </c>
      <c r="K194" s="139">
        <f>อุดรธานี!AL22</f>
        <v>3015619.48</v>
      </c>
      <c r="L194" s="140">
        <f>อุดรธานี!AM22</f>
        <v>2252937.69</v>
      </c>
      <c r="M194" s="140">
        <f>อุดรธานี!AN22</f>
        <v>2257699.23</v>
      </c>
      <c r="N194" s="136"/>
      <c r="O194" s="136"/>
      <c r="P194" s="136"/>
      <c r="Q194" s="128">
        <f t="shared" si="5"/>
        <v>-4761.5400000000373</v>
      </c>
      <c r="R194" s="129">
        <f t="shared" si="6"/>
        <v>214.93395248998283</v>
      </c>
    </row>
    <row r="195" spans="1:18" x14ac:dyDescent="0.35">
      <c r="A195" s="135">
        <v>15</v>
      </c>
      <c r="B195" s="136" t="s">
        <v>64</v>
      </c>
      <c r="C195" s="136" t="s">
        <v>302</v>
      </c>
      <c r="D195" s="136" t="s">
        <v>303</v>
      </c>
      <c r="E195" s="136" t="s">
        <v>43</v>
      </c>
      <c r="F195" s="136" t="s">
        <v>180</v>
      </c>
      <c r="G195" s="136" t="s">
        <v>829</v>
      </c>
      <c r="H195" s="137">
        <v>8929</v>
      </c>
      <c r="I195" s="135">
        <v>5</v>
      </c>
      <c r="J195" s="138">
        <f>อุดรธานี!F23</f>
        <v>778758.01</v>
      </c>
      <c r="K195" s="139">
        <f>อุดรธานี!AL23</f>
        <v>1040878.4</v>
      </c>
      <c r="L195" s="140">
        <f>อุดรธานี!AM23</f>
        <v>1916045.29</v>
      </c>
      <c r="M195" s="140">
        <f>อุดรธานี!AN23</f>
        <v>2218297.8899999997</v>
      </c>
      <c r="N195" s="136"/>
      <c r="O195" s="136"/>
      <c r="P195" s="136"/>
      <c r="Q195" s="128">
        <f t="shared" si="5"/>
        <v>-302252.59999999963</v>
      </c>
      <c r="R195" s="129">
        <f t="shared" si="6"/>
        <v>214.58677231492888</v>
      </c>
    </row>
    <row r="196" spans="1:18" x14ac:dyDescent="0.35">
      <c r="A196" s="135">
        <v>16</v>
      </c>
      <c r="B196" s="136" t="s">
        <v>64</v>
      </c>
      <c r="C196" s="136" t="s">
        <v>302</v>
      </c>
      <c r="D196" s="136" t="s">
        <v>303</v>
      </c>
      <c r="E196" s="136" t="s">
        <v>43</v>
      </c>
      <c r="F196" s="136" t="s">
        <v>180</v>
      </c>
      <c r="G196" s="136" t="s">
        <v>830</v>
      </c>
      <c r="H196" s="137">
        <v>13938</v>
      </c>
      <c r="I196" s="135">
        <v>5</v>
      </c>
      <c r="J196" s="138">
        <f>อุดรธานี!F24</f>
        <v>2241415.4500000002</v>
      </c>
      <c r="K196" s="139">
        <f>อุดรธานี!AL24</f>
        <v>2728965.5700000003</v>
      </c>
      <c r="L196" s="140">
        <f>อุดรธานี!AM24</f>
        <v>2513667.4299999997</v>
      </c>
      <c r="M196" s="140">
        <f>อุดรธานี!AN24</f>
        <v>2681235.58</v>
      </c>
      <c r="N196" s="136"/>
      <c r="O196" s="136"/>
      <c r="P196" s="136"/>
      <c r="Q196" s="128">
        <f t="shared" si="5"/>
        <v>-167568.15000000037</v>
      </c>
      <c r="R196" s="129">
        <f t="shared" si="6"/>
        <v>180.3463502654613</v>
      </c>
    </row>
    <row r="197" spans="1:18" x14ac:dyDescent="0.35">
      <c r="A197" s="135">
        <v>17</v>
      </c>
      <c r="B197" s="136" t="s">
        <v>64</v>
      </c>
      <c r="C197" s="136" t="s">
        <v>302</v>
      </c>
      <c r="D197" s="136" t="s">
        <v>303</v>
      </c>
      <c r="E197" s="136" t="s">
        <v>43</v>
      </c>
      <c r="F197" s="136" t="s">
        <v>180</v>
      </c>
      <c r="G197" s="136" t="s">
        <v>831</v>
      </c>
      <c r="H197" s="137">
        <v>6484</v>
      </c>
      <c r="I197" s="135">
        <v>5</v>
      </c>
      <c r="J197" s="138">
        <f>อุดรธานี!F25</f>
        <v>1454818.81</v>
      </c>
      <c r="K197" s="139">
        <f>อุดรธานี!AL25</f>
        <v>1833810.3400000003</v>
      </c>
      <c r="L197" s="140">
        <f>อุดรธานี!AM25</f>
        <v>1793572.9100000001</v>
      </c>
      <c r="M197" s="140">
        <f>อุดรธานี!AN25</f>
        <v>1931548.1700000002</v>
      </c>
      <c r="N197" s="136"/>
      <c r="O197" s="136"/>
      <c r="P197" s="136"/>
      <c r="Q197" s="128">
        <f t="shared" si="5"/>
        <v>-137975.26</v>
      </c>
      <c r="R197" s="129">
        <f t="shared" si="6"/>
        <v>276.61519278223324</v>
      </c>
    </row>
    <row r="198" spans="1:18" x14ac:dyDescent="0.35">
      <c r="A198" s="135">
        <v>18</v>
      </c>
      <c r="B198" s="136" t="s">
        <v>64</v>
      </c>
      <c r="C198" s="136" t="s">
        <v>302</v>
      </c>
      <c r="D198" s="136" t="s">
        <v>303</v>
      </c>
      <c r="E198" s="136" t="s">
        <v>43</v>
      </c>
      <c r="F198" s="136" t="s">
        <v>180</v>
      </c>
      <c r="G198" s="136" t="s">
        <v>832</v>
      </c>
      <c r="H198" s="137">
        <v>4852</v>
      </c>
      <c r="I198" s="135">
        <v>4</v>
      </c>
      <c r="J198" s="138">
        <f>อุดรธานี!F26</f>
        <v>1102188.6299999999</v>
      </c>
      <c r="K198" s="139">
        <f>อุดรธานี!AL26</f>
        <v>1370938.56</v>
      </c>
      <c r="L198" s="140">
        <f>อุดรธานี!AM26</f>
        <v>1041372.96</v>
      </c>
      <c r="M198" s="140">
        <f>อุดรธานี!AN26</f>
        <v>1110850.94</v>
      </c>
      <c r="N198" s="136"/>
      <c r="O198" s="136"/>
      <c r="P198" s="136"/>
      <c r="Q198" s="128">
        <f t="shared" si="5"/>
        <v>-69477.979999999981</v>
      </c>
      <c r="R198" s="129">
        <f t="shared" si="6"/>
        <v>214.62756801319043</v>
      </c>
    </row>
    <row r="199" spans="1:18" x14ac:dyDescent="0.35">
      <c r="A199" s="135">
        <v>19</v>
      </c>
      <c r="B199" s="136" t="s">
        <v>64</v>
      </c>
      <c r="C199" s="136" t="s">
        <v>302</v>
      </c>
      <c r="D199" s="136" t="s">
        <v>303</v>
      </c>
      <c r="E199" s="136" t="s">
        <v>43</v>
      </c>
      <c r="F199" s="136" t="s">
        <v>180</v>
      </c>
      <c r="G199" s="136" t="s">
        <v>833</v>
      </c>
      <c r="H199" s="137">
        <v>5055</v>
      </c>
      <c r="I199" s="135">
        <v>4</v>
      </c>
      <c r="J199" s="138">
        <f>อุดรธานี!F27</f>
        <v>837330.48</v>
      </c>
      <c r="K199" s="139">
        <f>อุดรธานี!AL27</f>
        <v>1091216.19</v>
      </c>
      <c r="L199" s="140">
        <f>อุดรธานี!AM27</f>
        <v>1227517.01</v>
      </c>
      <c r="M199" s="140">
        <f>อุดรธานี!AN27</f>
        <v>1154232.1999999997</v>
      </c>
      <c r="N199" s="136"/>
      <c r="O199" s="136"/>
      <c r="P199" s="136"/>
      <c r="Q199" s="128">
        <f t="shared" ref="Q199:Q261" si="8">L199-M199</f>
        <v>73284.810000000289</v>
      </c>
      <c r="R199" s="129">
        <f t="shared" ref="R199:R261" si="9">L199/H199</f>
        <v>242.83224727992086</v>
      </c>
    </row>
    <row r="200" spans="1:18" x14ac:dyDescent="0.35">
      <c r="A200" s="135">
        <v>20</v>
      </c>
      <c r="B200" s="136" t="s">
        <v>64</v>
      </c>
      <c r="C200" s="136" t="s">
        <v>302</v>
      </c>
      <c r="D200" s="136" t="s">
        <v>303</v>
      </c>
      <c r="E200" s="136" t="s">
        <v>43</v>
      </c>
      <c r="F200" s="136" t="s">
        <v>180</v>
      </c>
      <c r="G200" s="136" t="s">
        <v>834</v>
      </c>
      <c r="H200" s="137">
        <v>5073</v>
      </c>
      <c r="I200" s="135">
        <v>4</v>
      </c>
      <c r="J200" s="138">
        <f>อุดรธานี!F28</f>
        <v>967673.67</v>
      </c>
      <c r="K200" s="139">
        <f>อุดรธานี!AL28</f>
        <v>1310957.76</v>
      </c>
      <c r="L200" s="140">
        <f>อุดรธานี!AM28</f>
        <v>1229634.02</v>
      </c>
      <c r="M200" s="140">
        <f>อุดรธานี!AN28</f>
        <v>2062149.75</v>
      </c>
      <c r="N200" s="136"/>
      <c r="O200" s="136"/>
      <c r="P200" s="136"/>
      <c r="Q200" s="128">
        <f t="shared" si="8"/>
        <v>-832515.73</v>
      </c>
      <c r="R200" s="129">
        <f t="shared" si="9"/>
        <v>242.38794007490637</v>
      </c>
    </row>
    <row r="201" spans="1:18" x14ac:dyDescent="0.35">
      <c r="A201" s="135">
        <v>21</v>
      </c>
      <c r="B201" s="136" t="s">
        <v>64</v>
      </c>
      <c r="C201" s="136" t="s">
        <v>302</v>
      </c>
      <c r="D201" s="136" t="s">
        <v>303</v>
      </c>
      <c r="E201" s="136" t="s">
        <v>43</v>
      </c>
      <c r="F201" s="136" t="s">
        <v>180</v>
      </c>
      <c r="G201" s="136" t="s">
        <v>835</v>
      </c>
      <c r="H201" s="137">
        <v>4573</v>
      </c>
      <c r="I201" s="135">
        <v>4</v>
      </c>
      <c r="J201" s="138">
        <f>อุดรธานี!F29</f>
        <v>542528.98</v>
      </c>
      <c r="K201" s="139">
        <f>อุดรธานี!AL29</f>
        <v>578469.1100000001</v>
      </c>
      <c r="L201" s="140">
        <f>อุดรธานี!AM29</f>
        <v>1045486.4299999999</v>
      </c>
      <c r="M201" s="140">
        <f>อุดรธานี!AN29</f>
        <v>1176534.2799999998</v>
      </c>
      <c r="N201" s="136"/>
      <c r="O201" s="136"/>
      <c r="P201" s="136"/>
      <c r="Q201" s="128">
        <f t="shared" si="8"/>
        <v>-131047.84999999986</v>
      </c>
      <c r="R201" s="129">
        <f t="shared" si="9"/>
        <v>228.62156789853486</v>
      </c>
    </row>
    <row r="202" spans="1:18" x14ac:dyDescent="0.35">
      <c r="A202" s="135">
        <v>22</v>
      </c>
      <c r="B202" s="136" t="s">
        <v>64</v>
      </c>
      <c r="C202" s="136" t="s">
        <v>302</v>
      </c>
      <c r="D202" s="136" t="s">
        <v>303</v>
      </c>
      <c r="E202" s="136" t="s">
        <v>43</v>
      </c>
      <c r="F202" s="136" t="s">
        <v>180</v>
      </c>
      <c r="G202" s="136" t="s">
        <v>836</v>
      </c>
      <c r="H202" s="137">
        <v>7350</v>
      </c>
      <c r="I202" s="135">
        <v>5</v>
      </c>
      <c r="J202" s="138">
        <f>อุดรธานี!F30</f>
        <v>1196539.19</v>
      </c>
      <c r="K202" s="139">
        <f>อุดรธานี!AL30</f>
        <v>1325403.48</v>
      </c>
      <c r="L202" s="140">
        <f>อุดรธานี!AM30</f>
        <v>1507016.33</v>
      </c>
      <c r="M202" s="140">
        <f>อุดรธานี!AN30</f>
        <v>1710492.63</v>
      </c>
      <c r="N202" s="136"/>
      <c r="O202" s="136"/>
      <c r="P202" s="136"/>
      <c r="Q202" s="128">
        <f t="shared" si="8"/>
        <v>-203476.29999999981</v>
      </c>
      <c r="R202" s="129">
        <f t="shared" si="9"/>
        <v>205.03623537414967</v>
      </c>
    </row>
    <row r="203" spans="1:18" x14ac:dyDescent="0.35">
      <c r="A203" s="135">
        <v>23</v>
      </c>
      <c r="B203" s="136" t="s">
        <v>64</v>
      </c>
      <c r="C203" s="136" t="s">
        <v>302</v>
      </c>
      <c r="D203" s="136" t="s">
        <v>303</v>
      </c>
      <c r="E203" s="136" t="s">
        <v>43</v>
      </c>
      <c r="F203" s="136" t="s">
        <v>180</v>
      </c>
      <c r="G203" s="136" t="s">
        <v>837</v>
      </c>
      <c r="H203" s="137">
        <v>5666</v>
      </c>
      <c r="I203" s="135">
        <v>4</v>
      </c>
      <c r="J203" s="138">
        <f>อุดรธานี!F31</f>
        <v>2067154.59</v>
      </c>
      <c r="K203" s="139">
        <f>อุดรธานี!AL31</f>
        <v>2213140.16</v>
      </c>
      <c r="L203" s="140">
        <f>อุดรธานี!AM31</f>
        <v>978892.89</v>
      </c>
      <c r="M203" s="140">
        <f>อุดรธานี!AN31</f>
        <v>1036877.89</v>
      </c>
      <c r="N203" s="136"/>
      <c r="O203" s="136"/>
      <c r="P203" s="136"/>
      <c r="Q203" s="128">
        <f t="shared" si="8"/>
        <v>-57985</v>
      </c>
      <c r="R203" s="129">
        <f t="shared" si="9"/>
        <v>172.7661295446523</v>
      </c>
    </row>
    <row r="204" spans="1:18" x14ac:dyDescent="0.35">
      <c r="A204" s="135">
        <v>24</v>
      </c>
      <c r="B204" s="136" t="s">
        <v>64</v>
      </c>
      <c r="C204" s="136" t="s">
        <v>302</v>
      </c>
      <c r="D204" s="136" t="s">
        <v>303</v>
      </c>
      <c r="E204" s="136" t="s">
        <v>43</v>
      </c>
      <c r="F204" s="136" t="s">
        <v>180</v>
      </c>
      <c r="G204" s="136" t="s">
        <v>838</v>
      </c>
      <c r="H204" s="137">
        <v>5772</v>
      </c>
      <c r="I204" s="135">
        <v>4</v>
      </c>
      <c r="J204" s="138">
        <f>อุดรธานี!F32</f>
        <v>945731.77</v>
      </c>
      <c r="K204" s="139">
        <f>อุดรธานี!AL32</f>
        <v>1342150.2100000002</v>
      </c>
      <c r="L204" s="140">
        <f>อุดรธานี!AM32</f>
        <v>1372558.15</v>
      </c>
      <c r="M204" s="140">
        <f>อุดรธานี!AN32</f>
        <v>1337559.83</v>
      </c>
      <c r="N204" s="136"/>
      <c r="O204" s="136"/>
      <c r="P204" s="136"/>
      <c r="Q204" s="128">
        <f t="shared" si="8"/>
        <v>34998.319999999832</v>
      </c>
      <c r="R204" s="129">
        <f t="shared" si="9"/>
        <v>237.79593728343727</v>
      </c>
    </row>
    <row r="205" spans="1:18" x14ac:dyDescent="0.35">
      <c r="A205" s="135">
        <v>25</v>
      </c>
      <c r="B205" s="136" t="s">
        <v>64</v>
      </c>
      <c r="C205" s="136" t="s">
        <v>302</v>
      </c>
      <c r="D205" s="136" t="s">
        <v>303</v>
      </c>
      <c r="E205" s="136" t="s">
        <v>43</v>
      </c>
      <c r="F205" s="136" t="s">
        <v>180</v>
      </c>
      <c r="G205" s="136" t="s">
        <v>839</v>
      </c>
      <c r="H205" s="137">
        <v>3690</v>
      </c>
      <c r="I205" s="135">
        <v>3</v>
      </c>
      <c r="J205" s="138">
        <f>อุดรธานี!F33</f>
        <v>974814.91</v>
      </c>
      <c r="K205" s="139">
        <f>อุดรธานี!AL33</f>
        <v>1045837.1400000001</v>
      </c>
      <c r="L205" s="140">
        <f>อุดรธานี!AM33</f>
        <v>1199050.3700000001</v>
      </c>
      <c r="M205" s="140">
        <f>อุดรธานี!AN33</f>
        <v>1088764.19</v>
      </c>
      <c r="N205" s="136"/>
      <c r="O205" s="136"/>
      <c r="P205" s="136"/>
      <c r="Q205" s="128">
        <f t="shared" si="8"/>
        <v>110286.18000000017</v>
      </c>
      <c r="R205" s="129">
        <f t="shared" si="9"/>
        <v>324.94589972899735</v>
      </c>
    </row>
    <row r="206" spans="1:18" x14ac:dyDescent="0.35">
      <c r="A206" s="135">
        <v>26</v>
      </c>
      <c r="B206" s="136" t="s">
        <v>64</v>
      </c>
      <c r="C206" s="136" t="s">
        <v>302</v>
      </c>
      <c r="D206" s="136" t="s">
        <v>303</v>
      </c>
      <c r="E206" s="136" t="s">
        <v>43</v>
      </c>
      <c r="F206" s="136" t="s">
        <v>180</v>
      </c>
      <c r="G206" s="136" t="s">
        <v>840</v>
      </c>
      <c r="H206" s="137">
        <v>6191</v>
      </c>
      <c r="I206" s="135">
        <v>5</v>
      </c>
      <c r="J206" s="138">
        <f>อุดรธานี!F34</f>
        <v>793556.09</v>
      </c>
      <c r="K206" s="139">
        <f>อุดรธานี!AL34</f>
        <v>1150227.8500000001</v>
      </c>
      <c r="L206" s="140">
        <f>อุดรธานี!AM34</f>
        <v>1204140.97</v>
      </c>
      <c r="M206" s="140">
        <f>อุดรธานี!AN34</f>
        <v>1262342.21</v>
      </c>
      <c r="N206" s="136"/>
      <c r="O206" s="136"/>
      <c r="P206" s="136"/>
      <c r="Q206" s="128">
        <f t="shared" si="8"/>
        <v>-58201.239999999991</v>
      </c>
      <c r="R206" s="129">
        <f t="shared" si="9"/>
        <v>194.49862219350669</v>
      </c>
    </row>
    <row r="207" spans="1:18" x14ac:dyDescent="0.35">
      <c r="A207" s="135">
        <v>27</v>
      </c>
      <c r="B207" s="136" t="s">
        <v>64</v>
      </c>
      <c r="C207" s="136" t="s">
        <v>302</v>
      </c>
      <c r="D207" s="136" t="s">
        <v>303</v>
      </c>
      <c r="E207" s="136" t="s">
        <v>43</v>
      </c>
      <c r="F207" s="136" t="s">
        <v>180</v>
      </c>
      <c r="G207" s="136" t="s">
        <v>841</v>
      </c>
      <c r="H207" s="137">
        <v>8132</v>
      </c>
      <c r="I207" s="135">
        <v>5</v>
      </c>
      <c r="J207" s="138">
        <f>อุดรธานี!F35</f>
        <v>1391378.05</v>
      </c>
      <c r="K207" s="139">
        <f>อุดรธานี!AL35</f>
        <v>1649761.17</v>
      </c>
      <c r="L207" s="140">
        <f>อุดรธานี!AM35</f>
        <v>1345023.8900000001</v>
      </c>
      <c r="M207" s="140">
        <f>อุดรธานี!AN35</f>
        <v>1301241.32</v>
      </c>
      <c r="N207" s="136"/>
      <c r="O207" s="136"/>
      <c r="P207" s="136"/>
      <c r="Q207" s="128">
        <f t="shared" si="8"/>
        <v>43782.570000000065</v>
      </c>
      <c r="R207" s="129">
        <f t="shared" si="9"/>
        <v>165.39890432857848</v>
      </c>
    </row>
    <row r="208" spans="1:18" x14ac:dyDescent="0.35">
      <c r="A208" s="135">
        <v>28</v>
      </c>
      <c r="B208" s="136" t="s">
        <v>64</v>
      </c>
      <c r="C208" s="136" t="s">
        <v>302</v>
      </c>
      <c r="D208" s="136" t="s">
        <v>303</v>
      </c>
      <c r="E208" s="136" t="s">
        <v>43</v>
      </c>
      <c r="F208" s="136" t="s">
        <v>180</v>
      </c>
      <c r="G208" s="136" t="s">
        <v>842</v>
      </c>
      <c r="H208" s="137">
        <v>2634</v>
      </c>
      <c r="I208" s="135">
        <v>2</v>
      </c>
      <c r="J208" s="138">
        <f>อุดรธานี!F36</f>
        <v>622417.4</v>
      </c>
      <c r="K208" s="139">
        <f>อุดรธานี!AL36</f>
        <v>787853.96</v>
      </c>
      <c r="L208" s="140">
        <f>อุดรธานี!AM36</f>
        <v>870113.28000000003</v>
      </c>
      <c r="M208" s="140">
        <f>อุดรธานี!AN36</f>
        <v>676169.54</v>
      </c>
      <c r="N208" s="136"/>
      <c r="O208" s="136"/>
      <c r="P208" s="136"/>
      <c r="Q208" s="128">
        <f t="shared" si="8"/>
        <v>193943.74</v>
      </c>
      <c r="R208" s="129">
        <f t="shared" si="9"/>
        <v>330.33913439635535</v>
      </c>
    </row>
    <row r="209" spans="1:18" x14ac:dyDescent="0.35">
      <c r="A209" s="135">
        <v>29</v>
      </c>
      <c r="B209" s="136" t="s">
        <v>64</v>
      </c>
      <c r="C209" s="136" t="s">
        <v>302</v>
      </c>
      <c r="D209" s="136" t="s">
        <v>303</v>
      </c>
      <c r="E209" s="136" t="s">
        <v>43</v>
      </c>
      <c r="F209" s="136" t="s">
        <v>180</v>
      </c>
      <c r="G209" s="136" t="s">
        <v>843</v>
      </c>
      <c r="H209" s="137">
        <v>5394</v>
      </c>
      <c r="I209" s="135">
        <v>4</v>
      </c>
      <c r="J209" s="138">
        <f>อุดรธานี!F37</f>
        <v>771267.55</v>
      </c>
      <c r="K209" s="139">
        <f>อุดรธานี!AL37</f>
        <v>841348.77000000014</v>
      </c>
      <c r="L209" s="140">
        <f>อุดรธานี!AM37</f>
        <v>534118.41</v>
      </c>
      <c r="M209" s="140">
        <f>อุดรธานี!AN37</f>
        <v>602318.54</v>
      </c>
      <c r="N209" s="136"/>
      <c r="O209" s="136"/>
      <c r="P209" s="136"/>
      <c r="Q209" s="128">
        <f t="shared" si="8"/>
        <v>-68200.13</v>
      </c>
      <c r="R209" s="129">
        <f t="shared" si="9"/>
        <v>99.020839822024485</v>
      </c>
    </row>
    <row r="210" spans="1:18" s="147" customFormat="1" x14ac:dyDescent="0.35">
      <c r="A210" s="141">
        <v>1</v>
      </c>
      <c r="B210" s="142" t="s">
        <v>64</v>
      </c>
      <c r="C210" s="142"/>
      <c r="D210" s="142"/>
      <c r="E210" s="142" t="s">
        <v>77</v>
      </c>
      <c r="F210" s="142"/>
      <c r="G210" s="142" t="s">
        <v>305</v>
      </c>
      <c r="H210" s="148">
        <f>SUM(H181:H209)</f>
        <v>190390</v>
      </c>
      <c r="I210" s="141"/>
      <c r="J210" s="144">
        <f>SUM(J181:J209)</f>
        <v>36033129.479999997</v>
      </c>
      <c r="K210" s="179">
        <f>SUM(K181:K209)</f>
        <v>43011210.290000007</v>
      </c>
      <c r="L210" s="144">
        <f>SUM(L181:L209)</f>
        <v>39239032.449999996</v>
      </c>
      <c r="M210" s="144">
        <f>SUM(M181:M209)</f>
        <v>42157620.460000008</v>
      </c>
      <c r="N210" s="142">
        <v>28</v>
      </c>
      <c r="O210" s="142">
        <v>28</v>
      </c>
      <c r="P210" s="142">
        <f>N210-O210</f>
        <v>0</v>
      </c>
      <c r="Q210" s="145">
        <f t="shared" si="8"/>
        <v>-2918588.0100000128</v>
      </c>
      <c r="R210" s="146">
        <f>L210/H210</f>
        <v>206.09817978885442</v>
      </c>
    </row>
    <row r="211" spans="1:18" x14ac:dyDescent="0.35">
      <c r="A211" s="135">
        <v>1</v>
      </c>
      <c r="B211" s="136" t="s">
        <v>64</v>
      </c>
      <c r="C211" s="136" t="s">
        <v>306</v>
      </c>
      <c r="D211" s="136" t="s">
        <v>85</v>
      </c>
      <c r="E211" s="136" t="s">
        <v>44</v>
      </c>
      <c r="F211" s="136" t="s">
        <v>210</v>
      </c>
      <c r="G211" s="136" t="s">
        <v>307</v>
      </c>
      <c r="H211" s="137"/>
      <c r="I211" s="135"/>
      <c r="J211" s="138"/>
      <c r="K211" s="139"/>
      <c r="L211" s="140"/>
      <c r="M211" s="140"/>
      <c r="N211" s="136"/>
      <c r="O211" s="136"/>
      <c r="P211" s="136"/>
    </row>
    <row r="212" spans="1:18" x14ac:dyDescent="0.35">
      <c r="A212" s="135">
        <v>2</v>
      </c>
      <c r="B212" s="136" t="s">
        <v>64</v>
      </c>
      <c r="C212" s="136" t="s">
        <v>306</v>
      </c>
      <c r="D212" s="136" t="s">
        <v>85</v>
      </c>
      <c r="E212" s="136" t="s">
        <v>44</v>
      </c>
      <c r="F212" s="136" t="s">
        <v>180</v>
      </c>
      <c r="G212" s="136" t="s">
        <v>844</v>
      </c>
      <c r="H212" s="137">
        <v>3425</v>
      </c>
      <c r="I212" s="135">
        <v>3</v>
      </c>
      <c r="J212" s="138">
        <f>อุดรธานี!F38</f>
        <v>902284.07</v>
      </c>
      <c r="K212" s="139">
        <f>อุดรธานี!AL38</f>
        <v>912580.32</v>
      </c>
      <c r="L212" s="140">
        <f>อุดรธานี!AM38</f>
        <v>1092309.3500000001</v>
      </c>
      <c r="M212" s="140">
        <f>อุดรธานี!AN38</f>
        <v>933070.51</v>
      </c>
      <c r="N212" s="136"/>
      <c r="O212" s="136"/>
      <c r="P212" s="136"/>
      <c r="Q212" s="128">
        <f t="shared" si="8"/>
        <v>159238.84000000008</v>
      </c>
      <c r="R212" s="129">
        <f t="shared" si="9"/>
        <v>318.92243795620442</v>
      </c>
    </row>
    <row r="213" spans="1:18" x14ac:dyDescent="0.35">
      <c r="A213" s="135">
        <v>3</v>
      </c>
      <c r="B213" s="136" t="s">
        <v>64</v>
      </c>
      <c r="C213" s="136" t="s">
        <v>306</v>
      </c>
      <c r="D213" s="136" t="s">
        <v>85</v>
      </c>
      <c r="E213" s="136" t="s">
        <v>44</v>
      </c>
      <c r="F213" s="136" t="s">
        <v>180</v>
      </c>
      <c r="G213" s="136" t="s">
        <v>845</v>
      </c>
      <c r="H213" s="137">
        <v>4047</v>
      </c>
      <c r="I213" s="135">
        <v>3</v>
      </c>
      <c r="J213" s="138">
        <f>อุดรธานี!F39</f>
        <v>1363968.19</v>
      </c>
      <c r="K213" s="139">
        <f>อุดรธานี!AL39</f>
        <v>1342713.1199999999</v>
      </c>
      <c r="L213" s="140">
        <f>อุดรธานี!AM39</f>
        <v>1088513.8500000001</v>
      </c>
      <c r="M213" s="140">
        <f>อุดรธานี!AN39</f>
        <v>962295.88000000012</v>
      </c>
      <c r="N213" s="136"/>
      <c r="O213" s="136"/>
      <c r="P213" s="136"/>
      <c r="Q213" s="128">
        <f t="shared" si="8"/>
        <v>126217.96999999997</v>
      </c>
      <c r="R213" s="129">
        <f t="shared" si="9"/>
        <v>268.96808747220166</v>
      </c>
    </row>
    <row r="214" spans="1:18" x14ac:dyDescent="0.35">
      <c r="A214" s="135">
        <v>4</v>
      </c>
      <c r="B214" s="136" t="s">
        <v>64</v>
      </c>
      <c r="C214" s="136" t="s">
        <v>306</v>
      </c>
      <c r="D214" s="136" t="s">
        <v>85</v>
      </c>
      <c r="E214" s="136" t="s">
        <v>44</v>
      </c>
      <c r="F214" s="136" t="s">
        <v>180</v>
      </c>
      <c r="G214" s="136" t="s">
        <v>846</v>
      </c>
      <c r="H214" s="137">
        <v>3656</v>
      </c>
      <c r="I214" s="135">
        <v>3</v>
      </c>
      <c r="J214" s="138">
        <f>อุดรธานี!F40</f>
        <v>559367.25</v>
      </c>
      <c r="K214" s="139">
        <f>อุดรธานี!AL40</f>
        <v>624585.84</v>
      </c>
      <c r="L214" s="140">
        <f>อุดรธานี!AM40</f>
        <v>1347561.23</v>
      </c>
      <c r="M214" s="140">
        <f>อุดรธานี!AN40</f>
        <v>1258118.03</v>
      </c>
      <c r="N214" s="136"/>
      <c r="O214" s="136"/>
      <c r="P214" s="136"/>
      <c r="Q214" s="128">
        <f t="shared" si="8"/>
        <v>89443.199999999953</v>
      </c>
      <c r="R214" s="129">
        <f t="shared" si="9"/>
        <v>368.58895787746172</v>
      </c>
    </row>
    <row r="215" spans="1:18" x14ac:dyDescent="0.35">
      <c r="A215" s="135">
        <v>5</v>
      </c>
      <c r="B215" s="136" t="s">
        <v>64</v>
      </c>
      <c r="C215" s="136" t="s">
        <v>306</v>
      </c>
      <c r="D215" s="136" t="s">
        <v>85</v>
      </c>
      <c r="E215" s="136" t="s">
        <v>44</v>
      </c>
      <c r="F215" s="136" t="s">
        <v>180</v>
      </c>
      <c r="G215" s="136" t="s">
        <v>847</v>
      </c>
      <c r="H215" s="137">
        <v>3640</v>
      </c>
      <c r="I215" s="135">
        <v>3</v>
      </c>
      <c r="J215" s="138">
        <f>อุดรธานี!F41</f>
        <v>353359.03</v>
      </c>
      <c r="K215" s="139">
        <f>อุดรธานี!AL41</f>
        <v>500508.33000000007</v>
      </c>
      <c r="L215" s="140">
        <f>อุดรธานี!AM41</f>
        <v>1373551.0999999999</v>
      </c>
      <c r="M215" s="140">
        <f>อุดรธานี!AN41</f>
        <v>1196167.9500000002</v>
      </c>
      <c r="N215" s="136"/>
      <c r="O215" s="136"/>
      <c r="P215" s="136"/>
      <c r="Q215" s="128">
        <f t="shared" si="8"/>
        <v>177383.14999999967</v>
      </c>
      <c r="R215" s="129">
        <f t="shared" si="9"/>
        <v>377.34920329670325</v>
      </c>
    </row>
    <row r="216" spans="1:18" x14ac:dyDescent="0.35">
      <c r="A216" s="135">
        <v>6</v>
      </c>
      <c r="B216" s="136" t="s">
        <v>64</v>
      </c>
      <c r="C216" s="136" t="s">
        <v>306</v>
      </c>
      <c r="D216" s="136" t="s">
        <v>85</v>
      </c>
      <c r="E216" s="136" t="s">
        <v>44</v>
      </c>
      <c r="F216" s="136" t="s">
        <v>180</v>
      </c>
      <c r="G216" s="136" t="s">
        <v>848</v>
      </c>
      <c r="H216" s="137">
        <v>7398</v>
      </c>
      <c r="I216" s="135">
        <v>5</v>
      </c>
      <c r="J216" s="138">
        <f>อุดรธานี!F42</f>
        <v>1123679.7</v>
      </c>
      <c r="K216" s="139">
        <f>อุดรธานี!AL42</f>
        <v>1080508.5799999998</v>
      </c>
      <c r="L216" s="140">
        <f>อุดรธานี!AM42</f>
        <v>2234088.08</v>
      </c>
      <c r="M216" s="140">
        <f>อุดรธานี!AN42</f>
        <v>1954217.4999999998</v>
      </c>
      <c r="N216" s="136"/>
      <c r="O216" s="136"/>
      <c r="P216" s="136"/>
      <c r="Q216" s="128">
        <f t="shared" si="8"/>
        <v>279870.58000000031</v>
      </c>
      <c r="R216" s="129">
        <f t="shared" si="9"/>
        <v>301.98541227358749</v>
      </c>
    </row>
    <row r="217" spans="1:18" x14ac:dyDescent="0.35">
      <c r="A217" s="135">
        <v>7</v>
      </c>
      <c r="B217" s="136" t="s">
        <v>64</v>
      </c>
      <c r="C217" s="136" t="s">
        <v>306</v>
      </c>
      <c r="D217" s="136" t="s">
        <v>85</v>
      </c>
      <c r="E217" s="136" t="s">
        <v>44</v>
      </c>
      <c r="F217" s="136" t="s">
        <v>180</v>
      </c>
      <c r="G217" s="136" t="s">
        <v>849</v>
      </c>
      <c r="H217" s="137">
        <v>7430</v>
      </c>
      <c r="I217" s="135">
        <v>5</v>
      </c>
      <c r="J217" s="138">
        <f>อุดรธานี!F43</f>
        <v>1072297.31</v>
      </c>
      <c r="K217" s="139">
        <f>อุดรธานี!AL43</f>
        <v>1151403.1000000001</v>
      </c>
      <c r="L217" s="140">
        <f>อุดรธานี!AM43</f>
        <v>1812300.06</v>
      </c>
      <c r="M217" s="140">
        <f>อุดรธานี!AN43</f>
        <v>1808746.99</v>
      </c>
      <c r="N217" s="136"/>
      <c r="O217" s="136"/>
      <c r="P217" s="136"/>
      <c r="Q217" s="128">
        <f t="shared" si="8"/>
        <v>3553.0700000000652</v>
      </c>
      <c r="R217" s="129">
        <f t="shared" si="9"/>
        <v>243.91656258411845</v>
      </c>
    </row>
    <row r="218" spans="1:18" x14ac:dyDescent="0.35">
      <c r="A218" s="135">
        <v>8</v>
      </c>
      <c r="B218" s="136" t="s">
        <v>64</v>
      </c>
      <c r="C218" s="136" t="s">
        <v>306</v>
      </c>
      <c r="D218" s="136" t="s">
        <v>85</v>
      </c>
      <c r="E218" s="136" t="s">
        <v>44</v>
      </c>
      <c r="F218" s="136" t="s">
        <v>180</v>
      </c>
      <c r="G218" s="136" t="s">
        <v>850</v>
      </c>
      <c r="H218" s="137">
        <v>2978</v>
      </c>
      <c r="I218" s="135">
        <v>2</v>
      </c>
      <c r="J218" s="138">
        <f>อุดรธานี!F44</f>
        <v>677521.89</v>
      </c>
      <c r="K218" s="139">
        <f>อุดรธานี!AL44</f>
        <v>676588.3600000001</v>
      </c>
      <c r="L218" s="140">
        <f>อุดรธานี!AM44</f>
        <v>1041480.84</v>
      </c>
      <c r="M218" s="140">
        <f>อุดรธานี!AN44</f>
        <v>1027630.83</v>
      </c>
      <c r="N218" s="136"/>
      <c r="O218" s="136"/>
      <c r="P218" s="136"/>
      <c r="Q218" s="128">
        <f t="shared" si="8"/>
        <v>13850.010000000009</v>
      </c>
      <c r="R218" s="129">
        <f t="shared" si="9"/>
        <v>349.72492948287442</v>
      </c>
    </row>
    <row r="219" spans="1:18" x14ac:dyDescent="0.35">
      <c r="A219" s="135">
        <v>9</v>
      </c>
      <c r="B219" s="136" t="s">
        <v>64</v>
      </c>
      <c r="C219" s="136" t="s">
        <v>306</v>
      </c>
      <c r="D219" s="136" t="s">
        <v>85</v>
      </c>
      <c r="E219" s="136" t="s">
        <v>44</v>
      </c>
      <c r="F219" s="136" t="s">
        <v>180</v>
      </c>
      <c r="G219" s="136" t="s">
        <v>851</v>
      </c>
      <c r="H219" s="137">
        <v>3394</v>
      </c>
      <c r="I219" s="135">
        <v>3</v>
      </c>
      <c r="J219" s="138">
        <f>อุดรธานี!F45</f>
        <v>368586.4</v>
      </c>
      <c r="K219" s="139">
        <f>อุดรธานี!AL45</f>
        <v>407626.55000000005</v>
      </c>
      <c r="L219" s="140">
        <f>อุดรธานี!AM45</f>
        <v>933831.83</v>
      </c>
      <c r="M219" s="140">
        <f>อุดรธานี!AN45</f>
        <v>914866.41</v>
      </c>
      <c r="N219" s="136"/>
      <c r="O219" s="136"/>
      <c r="P219" s="136"/>
      <c r="Q219" s="128">
        <f t="shared" si="8"/>
        <v>18965.419999999925</v>
      </c>
      <c r="R219" s="129">
        <f t="shared" si="9"/>
        <v>275.14196523276371</v>
      </c>
    </row>
    <row r="220" spans="1:18" x14ac:dyDescent="0.35">
      <c r="A220" s="135">
        <v>10</v>
      </c>
      <c r="B220" s="136" t="s">
        <v>64</v>
      </c>
      <c r="C220" s="136" t="s">
        <v>306</v>
      </c>
      <c r="D220" s="136" t="s">
        <v>85</v>
      </c>
      <c r="E220" s="136" t="s">
        <v>44</v>
      </c>
      <c r="F220" s="136" t="s">
        <v>180</v>
      </c>
      <c r="G220" s="136" t="s">
        <v>852</v>
      </c>
      <c r="H220" s="137">
        <v>1969</v>
      </c>
      <c r="I220" s="135">
        <v>2</v>
      </c>
      <c r="J220" s="138">
        <f>อุดรธานี!F46</f>
        <v>362621.95</v>
      </c>
      <c r="K220" s="139">
        <f>อุดรธานี!AL46</f>
        <v>390237.93</v>
      </c>
      <c r="L220" s="140">
        <f>อุดรธานี!AM46</f>
        <v>821698.63</v>
      </c>
      <c r="M220" s="140">
        <f>อุดรธานี!AN46</f>
        <v>803462.87</v>
      </c>
      <c r="N220" s="136"/>
      <c r="O220" s="136"/>
      <c r="P220" s="136"/>
      <c r="Q220" s="128">
        <f t="shared" si="8"/>
        <v>18235.760000000009</v>
      </c>
      <c r="R220" s="129">
        <f t="shared" si="9"/>
        <v>417.31773996952768</v>
      </c>
    </row>
    <row r="221" spans="1:18" x14ac:dyDescent="0.35">
      <c r="A221" s="135">
        <v>11</v>
      </c>
      <c r="B221" s="136" t="s">
        <v>64</v>
      </c>
      <c r="C221" s="136" t="s">
        <v>306</v>
      </c>
      <c r="D221" s="136" t="s">
        <v>85</v>
      </c>
      <c r="E221" s="136" t="s">
        <v>44</v>
      </c>
      <c r="F221" s="136" t="s">
        <v>180</v>
      </c>
      <c r="G221" s="136" t="s">
        <v>853</v>
      </c>
      <c r="H221" s="137">
        <v>3732</v>
      </c>
      <c r="I221" s="135">
        <v>3</v>
      </c>
      <c r="J221" s="138">
        <f>อุดรธานี!F47</f>
        <v>464782.37</v>
      </c>
      <c r="K221" s="139">
        <f>อุดรธานี!AL47</f>
        <v>438736.87</v>
      </c>
      <c r="L221" s="140">
        <f>อุดรธานี!AM47</f>
        <v>1048993.1000000001</v>
      </c>
      <c r="M221" s="140">
        <f>อุดรธานี!AN47</f>
        <v>1053568.72</v>
      </c>
      <c r="N221" s="136"/>
      <c r="O221" s="136"/>
      <c r="P221" s="136"/>
      <c r="Q221" s="128">
        <f t="shared" si="8"/>
        <v>-4575.6199999998789</v>
      </c>
      <c r="R221" s="129">
        <f t="shared" si="9"/>
        <v>281.08068060021441</v>
      </c>
    </row>
    <row r="222" spans="1:18" x14ac:dyDescent="0.35">
      <c r="A222" s="135">
        <v>12</v>
      </c>
      <c r="B222" s="136" t="s">
        <v>64</v>
      </c>
      <c r="C222" s="136" t="s">
        <v>306</v>
      </c>
      <c r="D222" s="136" t="s">
        <v>85</v>
      </c>
      <c r="E222" s="136" t="s">
        <v>44</v>
      </c>
      <c r="F222" s="136" t="s">
        <v>180</v>
      </c>
      <c r="G222" s="136" t="s">
        <v>854</v>
      </c>
      <c r="H222" s="137">
        <v>3225</v>
      </c>
      <c r="I222" s="135">
        <v>3</v>
      </c>
      <c r="J222" s="138">
        <f>อุดรธานี!F48</f>
        <v>694853.15</v>
      </c>
      <c r="K222" s="139">
        <f>อุดรธานี!AL48</f>
        <v>709461.65</v>
      </c>
      <c r="L222" s="140">
        <f>อุดรธานี!AM48</f>
        <v>974503.47</v>
      </c>
      <c r="M222" s="140">
        <f>อุดรธานี!AN48</f>
        <v>807888.05999999994</v>
      </c>
      <c r="N222" s="136"/>
      <c r="O222" s="136"/>
      <c r="P222" s="136"/>
      <c r="Q222" s="128">
        <f t="shared" si="8"/>
        <v>166615.41000000003</v>
      </c>
      <c r="R222" s="129">
        <f t="shared" si="9"/>
        <v>302.17161860465114</v>
      </c>
    </row>
    <row r="223" spans="1:18" s="147" customFormat="1" x14ac:dyDescent="0.35">
      <c r="A223" s="141">
        <v>2</v>
      </c>
      <c r="B223" s="142" t="s">
        <v>64</v>
      </c>
      <c r="C223" s="142"/>
      <c r="D223" s="142"/>
      <c r="E223" s="142" t="s">
        <v>77</v>
      </c>
      <c r="F223" s="142"/>
      <c r="G223" s="142" t="s">
        <v>308</v>
      </c>
      <c r="H223" s="148">
        <f>SUM(H211:H222)</f>
        <v>44894</v>
      </c>
      <c r="I223" s="141"/>
      <c r="J223" s="144">
        <f>SUM(J211:J222)</f>
        <v>7943321.3100000015</v>
      </c>
      <c r="K223" s="144">
        <f>SUM(K211:K222)</f>
        <v>8234950.6499999994</v>
      </c>
      <c r="L223" s="144">
        <f>SUM(L211:L222)</f>
        <v>13768831.540000001</v>
      </c>
      <c r="M223" s="144">
        <f>SUM(M211:M222)</f>
        <v>12720033.75</v>
      </c>
      <c r="N223" s="142">
        <v>11</v>
      </c>
      <c r="O223" s="142">
        <v>11</v>
      </c>
      <c r="P223" s="142">
        <f>N223-O223</f>
        <v>0</v>
      </c>
      <c r="Q223" s="145">
        <f t="shared" si="8"/>
        <v>1048797.790000001</v>
      </c>
      <c r="R223" s="146">
        <f>L223/H223</f>
        <v>306.69647480732397</v>
      </c>
    </row>
    <row r="224" spans="1:18" x14ac:dyDescent="0.35">
      <c r="A224" s="135">
        <v>1</v>
      </c>
      <c r="B224" s="136" t="s">
        <v>64</v>
      </c>
      <c r="C224" s="136" t="s">
        <v>31</v>
      </c>
      <c r="D224" s="136" t="s">
        <v>92</v>
      </c>
      <c r="E224" s="136" t="s">
        <v>32</v>
      </c>
      <c r="F224" s="136" t="s">
        <v>210</v>
      </c>
      <c r="G224" s="136" t="s">
        <v>309</v>
      </c>
      <c r="H224" s="137"/>
      <c r="I224" s="135"/>
      <c r="J224" s="138"/>
      <c r="K224" s="139"/>
      <c r="L224" s="140"/>
      <c r="M224" s="140"/>
      <c r="N224" s="136"/>
      <c r="O224" s="136"/>
      <c r="P224" s="136"/>
    </row>
    <row r="225" spans="1:18" x14ac:dyDescent="0.35">
      <c r="A225" s="135">
        <v>2</v>
      </c>
      <c r="B225" s="136" t="s">
        <v>64</v>
      </c>
      <c r="C225" s="136" t="s">
        <v>31</v>
      </c>
      <c r="D225" s="136" t="s">
        <v>92</v>
      </c>
      <c r="E225" s="136" t="s">
        <v>32</v>
      </c>
      <c r="F225" s="136" t="s">
        <v>180</v>
      </c>
      <c r="G225" s="136" t="s">
        <v>855</v>
      </c>
      <c r="H225" s="137">
        <v>3207</v>
      </c>
      <c r="I225" s="135">
        <v>3</v>
      </c>
      <c r="J225" s="138">
        <f>อุดรธานี!F49</f>
        <v>365870.49</v>
      </c>
      <c r="K225" s="139">
        <f>อุดรธานี!AL49</f>
        <v>599169.92000000004</v>
      </c>
      <c r="L225" s="140">
        <f>อุดรธานี!AM49</f>
        <v>1109071.98</v>
      </c>
      <c r="M225" s="140">
        <f>อุดรธานี!AN49</f>
        <v>1025115.07</v>
      </c>
      <c r="N225" s="136"/>
      <c r="O225" s="136"/>
      <c r="P225" s="136"/>
      <c r="Q225" s="128">
        <f t="shared" si="8"/>
        <v>83956.910000000033</v>
      </c>
      <c r="R225" s="129">
        <f t="shared" si="9"/>
        <v>345.82849391955097</v>
      </c>
    </row>
    <row r="226" spans="1:18" x14ac:dyDescent="0.35">
      <c r="A226" s="135">
        <v>3</v>
      </c>
      <c r="B226" s="136" t="s">
        <v>64</v>
      </c>
      <c r="C226" s="136" t="s">
        <v>31</v>
      </c>
      <c r="D226" s="136" t="s">
        <v>92</v>
      </c>
      <c r="E226" s="136" t="s">
        <v>32</v>
      </c>
      <c r="F226" s="136" t="s">
        <v>180</v>
      </c>
      <c r="G226" s="136" t="s">
        <v>856</v>
      </c>
      <c r="H226" s="137">
        <v>3287</v>
      </c>
      <c r="I226" s="135">
        <v>3</v>
      </c>
      <c r="J226" s="138">
        <f>อุดรธานี!F50</f>
        <v>155935.13</v>
      </c>
      <c r="K226" s="138">
        <f>อุดรธานี!AL50</f>
        <v>382431.94</v>
      </c>
      <c r="L226" s="140">
        <f>อุดรธานี!AM50</f>
        <v>1372014.38</v>
      </c>
      <c r="M226" s="140">
        <f>อุดรธานี!AN50</f>
        <v>1181695.7400000002</v>
      </c>
      <c r="N226" s="136"/>
      <c r="O226" s="136"/>
      <c r="P226" s="136"/>
      <c r="Q226" s="128">
        <f t="shared" si="8"/>
        <v>190318.63999999966</v>
      </c>
      <c r="R226" s="129">
        <f t="shared" si="9"/>
        <v>417.40626102829322</v>
      </c>
    </row>
    <row r="227" spans="1:18" s="186" customFormat="1" x14ac:dyDescent="0.35">
      <c r="A227" s="180">
        <v>4</v>
      </c>
      <c r="B227" s="181" t="s">
        <v>64</v>
      </c>
      <c r="C227" s="181" t="s">
        <v>31</v>
      </c>
      <c r="D227" s="181" t="s">
        <v>92</v>
      </c>
      <c r="E227" s="181" t="s">
        <v>32</v>
      </c>
      <c r="F227" s="181" t="s">
        <v>180</v>
      </c>
      <c r="G227" s="181" t="s">
        <v>857</v>
      </c>
      <c r="H227" s="182">
        <v>3009</v>
      </c>
      <c r="I227" s="183">
        <v>3</v>
      </c>
      <c r="J227" s="189">
        <f>อุดรธานี!F51</f>
        <v>291870.62</v>
      </c>
      <c r="K227" s="189">
        <f>อุดรธานี!AL51</f>
        <v>358095.66000000003</v>
      </c>
      <c r="L227" s="189">
        <f>อุดรธานี!AM51</f>
        <v>1175958.47</v>
      </c>
      <c r="M227" s="189">
        <f>อุดรธานี!AN51</f>
        <v>987825.22</v>
      </c>
      <c r="N227" s="181"/>
      <c r="O227" s="181"/>
      <c r="P227" s="181"/>
      <c r="Q227" s="185">
        <f t="shared" si="8"/>
        <v>188133.25</v>
      </c>
      <c r="R227" s="185">
        <f t="shared" si="9"/>
        <v>390.81371552010631</v>
      </c>
    </row>
    <row r="228" spans="1:18" s="186" customFormat="1" x14ac:dyDescent="0.35">
      <c r="A228" s="180">
        <v>5</v>
      </c>
      <c r="B228" s="181" t="s">
        <v>64</v>
      </c>
      <c r="C228" s="181" t="s">
        <v>31</v>
      </c>
      <c r="D228" s="181" t="s">
        <v>92</v>
      </c>
      <c r="E228" s="181" t="s">
        <v>32</v>
      </c>
      <c r="F228" s="181" t="s">
        <v>180</v>
      </c>
      <c r="G228" s="181" t="s">
        <v>858</v>
      </c>
      <c r="H228" s="182">
        <v>2495</v>
      </c>
      <c r="I228" s="183">
        <v>2</v>
      </c>
      <c r="J228" s="189">
        <f>อุดรธานี!F52</f>
        <v>237300.16</v>
      </c>
      <c r="K228" s="189">
        <f>อุดรธานี!AL52</f>
        <v>348794.93</v>
      </c>
      <c r="L228" s="189">
        <f>อุดรธานี!AM52</f>
        <v>1534294.1</v>
      </c>
      <c r="M228" s="189">
        <f>อุดรธานี!AN52</f>
        <v>1298064.44</v>
      </c>
      <c r="N228" s="181"/>
      <c r="O228" s="181"/>
      <c r="P228" s="181"/>
      <c r="Q228" s="185">
        <f t="shared" si="8"/>
        <v>236229.66000000015</v>
      </c>
      <c r="R228" s="185">
        <f t="shared" si="9"/>
        <v>614.94753507014036</v>
      </c>
    </row>
    <row r="229" spans="1:18" s="186" customFormat="1" x14ac:dyDescent="0.35">
      <c r="A229" s="180">
        <v>6</v>
      </c>
      <c r="B229" s="181" t="s">
        <v>64</v>
      </c>
      <c r="C229" s="181" t="s">
        <v>31</v>
      </c>
      <c r="D229" s="181" t="s">
        <v>92</v>
      </c>
      <c r="E229" s="181" t="s">
        <v>32</v>
      </c>
      <c r="F229" s="181" t="s">
        <v>180</v>
      </c>
      <c r="G229" s="181" t="s">
        <v>859</v>
      </c>
      <c r="H229" s="182">
        <v>5264</v>
      </c>
      <c r="I229" s="183">
        <v>4</v>
      </c>
      <c r="J229" s="189">
        <f>อุดรธานี!F53</f>
        <v>407821.37</v>
      </c>
      <c r="K229" s="189">
        <f>อุดรธานี!AL53</f>
        <v>340810.06000000006</v>
      </c>
      <c r="L229" s="189">
        <f>อุดรธานี!AM53</f>
        <v>1294881.24</v>
      </c>
      <c r="M229" s="189">
        <f>อุดรธานี!AN53</f>
        <v>1531953.95</v>
      </c>
      <c r="N229" s="181"/>
      <c r="O229" s="181"/>
      <c r="P229" s="181"/>
      <c r="Q229" s="185">
        <f t="shared" si="8"/>
        <v>-237072.70999999996</v>
      </c>
      <c r="R229" s="185">
        <f t="shared" si="9"/>
        <v>245.98807750759877</v>
      </c>
    </row>
    <row r="230" spans="1:18" s="193" customFormat="1" x14ac:dyDescent="0.35">
      <c r="A230" s="187">
        <v>7</v>
      </c>
      <c r="B230" s="188" t="s">
        <v>64</v>
      </c>
      <c r="C230" s="188" t="s">
        <v>31</v>
      </c>
      <c r="D230" s="188" t="s">
        <v>92</v>
      </c>
      <c r="E230" s="188" t="s">
        <v>32</v>
      </c>
      <c r="F230" s="188" t="s">
        <v>180</v>
      </c>
      <c r="G230" s="188" t="s">
        <v>860</v>
      </c>
      <c r="H230" s="182">
        <v>2213</v>
      </c>
      <c r="I230" s="187">
        <v>2</v>
      </c>
      <c r="J230" s="189">
        <f>อุดรธานี!F54</f>
        <v>511167.56</v>
      </c>
      <c r="K230" s="189">
        <f>อุดรธานี!AL54</f>
        <v>740738.33</v>
      </c>
      <c r="L230" s="189">
        <f>อุดรธานี!AM54</f>
        <v>992215.45</v>
      </c>
      <c r="M230" s="189">
        <f>อุดรธานี!AN54</f>
        <v>835474.19</v>
      </c>
      <c r="N230" s="188"/>
      <c r="O230" s="188"/>
      <c r="P230" s="188"/>
      <c r="Q230" s="191">
        <f t="shared" si="8"/>
        <v>156741.26</v>
      </c>
      <c r="R230" s="192">
        <f t="shared" si="9"/>
        <v>448.35763669227293</v>
      </c>
    </row>
    <row r="231" spans="1:18" s="193" customFormat="1" x14ac:dyDescent="0.35">
      <c r="A231" s="187">
        <v>8</v>
      </c>
      <c r="B231" s="188" t="s">
        <v>64</v>
      </c>
      <c r="C231" s="188" t="s">
        <v>31</v>
      </c>
      <c r="D231" s="188" t="s">
        <v>92</v>
      </c>
      <c r="E231" s="188" t="s">
        <v>32</v>
      </c>
      <c r="F231" s="188" t="s">
        <v>180</v>
      </c>
      <c r="G231" s="188" t="s">
        <v>861</v>
      </c>
      <c r="H231" s="182">
        <v>2562</v>
      </c>
      <c r="I231" s="187">
        <v>2</v>
      </c>
      <c r="J231" s="189">
        <f>อุดรธานี!F55</f>
        <v>142594.31</v>
      </c>
      <c r="K231" s="189">
        <f>อุดรธานี!AL55</f>
        <v>261378.32</v>
      </c>
      <c r="L231" s="189">
        <f>อุดรธานี!AM55</f>
        <v>903593.41999999993</v>
      </c>
      <c r="M231" s="189">
        <f>อุดรธานี!AN55</f>
        <v>820515.05</v>
      </c>
      <c r="N231" s="188"/>
      <c r="O231" s="188"/>
      <c r="P231" s="188"/>
      <c r="Q231" s="191">
        <f t="shared" si="8"/>
        <v>83078.369999999879</v>
      </c>
      <c r="R231" s="192">
        <f t="shared" si="9"/>
        <v>352.69064012490242</v>
      </c>
    </row>
    <row r="232" spans="1:18" s="186" customFormat="1" x14ac:dyDescent="0.35">
      <c r="A232" s="180">
        <v>9</v>
      </c>
      <c r="B232" s="181" t="s">
        <v>64</v>
      </c>
      <c r="C232" s="181" t="s">
        <v>31</v>
      </c>
      <c r="D232" s="181" t="s">
        <v>92</v>
      </c>
      <c r="E232" s="181" t="s">
        <v>32</v>
      </c>
      <c r="F232" s="181" t="s">
        <v>180</v>
      </c>
      <c r="G232" s="181" t="s">
        <v>862</v>
      </c>
      <c r="H232" s="182">
        <v>7114</v>
      </c>
      <c r="I232" s="183">
        <v>5</v>
      </c>
      <c r="J232" s="189">
        <f>อุดรธานี!F56</f>
        <v>377996.02</v>
      </c>
      <c r="K232" s="189">
        <f>อุดรธานี!AL56</f>
        <v>476368.3</v>
      </c>
      <c r="L232" s="189">
        <f>อุดรธานี!AM56</f>
        <v>1592011.02</v>
      </c>
      <c r="M232" s="189">
        <f>อุดรธานี!AN56</f>
        <v>1563024.5599999998</v>
      </c>
      <c r="N232" s="181"/>
      <c r="O232" s="181"/>
      <c r="P232" s="181"/>
      <c r="Q232" s="185">
        <f t="shared" si="8"/>
        <v>28986.460000000196</v>
      </c>
      <c r="R232" s="185">
        <f t="shared" si="9"/>
        <v>223.78563677256116</v>
      </c>
    </row>
    <row r="233" spans="1:18" s="193" customFormat="1" x14ac:dyDescent="0.35">
      <c r="A233" s="187">
        <v>10</v>
      </c>
      <c r="B233" s="188" t="s">
        <v>64</v>
      </c>
      <c r="C233" s="188" t="s">
        <v>31</v>
      </c>
      <c r="D233" s="188" t="s">
        <v>92</v>
      </c>
      <c r="E233" s="188" t="s">
        <v>32</v>
      </c>
      <c r="F233" s="188" t="s">
        <v>180</v>
      </c>
      <c r="G233" s="188" t="s">
        <v>863</v>
      </c>
      <c r="H233" s="182">
        <v>6804</v>
      </c>
      <c r="I233" s="187">
        <v>5</v>
      </c>
      <c r="J233" s="189">
        <f>อุดรธานี!F57</f>
        <v>190127.26</v>
      </c>
      <c r="K233" s="190">
        <f>อุดรธานี!AL57</f>
        <v>249381.71999999997</v>
      </c>
      <c r="L233" s="189">
        <f>อุดรธานี!AM57</f>
        <v>1442749.83</v>
      </c>
      <c r="M233" s="189">
        <f>อุดรธานี!AN57</f>
        <v>1412787.35</v>
      </c>
      <c r="N233" s="188"/>
      <c r="O233" s="188"/>
      <c r="P233" s="188"/>
      <c r="Q233" s="191">
        <f t="shared" si="8"/>
        <v>29962.479999999981</v>
      </c>
      <c r="R233" s="192">
        <f t="shared" si="9"/>
        <v>212.04436067019401</v>
      </c>
    </row>
    <row r="234" spans="1:18" s="186" customFormat="1" x14ac:dyDescent="0.35">
      <c r="A234" s="180">
        <v>11</v>
      </c>
      <c r="B234" s="181" t="s">
        <v>64</v>
      </c>
      <c r="C234" s="181" t="s">
        <v>31</v>
      </c>
      <c r="D234" s="181" t="s">
        <v>92</v>
      </c>
      <c r="E234" s="181" t="s">
        <v>32</v>
      </c>
      <c r="F234" s="181" t="s">
        <v>180</v>
      </c>
      <c r="G234" s="181" t="s">
        <v>864</v>
      </c>
      <c r="H234" s="182">
        <v>3739</v>
      </c>
      <c r="I234" s="183">
        <v>3</v>
      </c>
      <c r="J234" s="184">
        <f>อุดรธานี!F58</f>
        <v>180599.28</v>
      </c>
      <c r="K234" s="184">
        <f>อุดรธานี!AL58</f>
        <v>428397.75</v>
      </c>
      <c r="L234" s="184">
        <f>อุดรธานี!AM58</f>
        <v>1565343.0899999999</v>
      </c>
      <c r="M234" s="184">
        <f>อุดรธานี!AN58</f>
        <v>1557641.6900000002</v>
      </c>
      <c r="N234" s="181"/>
      <c r="O234" s="181"/>
      <c r="P234" s="181"/>
      <c r="Q234" s="185">
        <f t="shared" si="8"/>
        <v>7701.399999999674</v>
      </c>
      <c r="R234" s="185">
        <f t="shared" si="9"/>
        <v>418.65287242578228</v>
      </c>
    </row>
    <row r="235" spans="1:18" s="186" customFormat="1" x14ac:dyDescent="0.35">
      <c r="A235" s="180">
        <v>12</v>
      </c>
      <c r="B235" s="181" t="s">
        <v>64</v>
      </c>
      <c r="C235" s="181" t="s">
        <v>31</v>
      </c>
      <c r="D235" s="181" t="s">
        <v>92</v>
      </c>
      <c r="E235" s="181" t="s">
        <v>32</v>
      </c>
      <c r="F235" s="181" t="s">
        <v>180</v>
      </c>
      <c r="G235" s="181" t="s">
        <v>865</v>
      </c>
      <c r="H235" s="182">
        <v>2743</v>
      </c>
      <c r="I235" s="183">
        <v>2</v>
      </c>
      <c r="J235" s="184">
        <f>อุดรธานี!F59</f>
        <v>169936.84</v>
      </c>
      <c r="K235" s="184">
        <f>อุดรธานี!AL59</f>
        <v>503155.31</v>
      </c>
      <c r="L235" s="184">
        <f>อุดรธานี!AM59</f>
        <v>1165232.69</v>
      </c>
      <c r="M235" s="184">
        <f>อุดรธานี!AN59</f>
        <v>951185.47</v>
      </c>
      <c r="N235" s="181"/>
      <c r="O235" s="181"/>
      <c r="P235" s="181"/>
      <c r="Q235" s="185">
        <f t="shared" si="8"/>
        <v>214047.21999999997</v>
      </c>
      <c r="R235" s="185">
        <f t="shared" si="9"/>
        <v>424.80229310973385</v>
      </c>
    </row>
    <row r="236" spans="1:18" s="147" customFormat="1" x14ac:dyDescent="0.35">
      <c r="A236" s="141">
        <v>3</v>
      </c>
      <c r="B236" s="142" t="s">
        <v>64</v>
      </c>
      <c r="C236" s="142"/>
      <c r="D236" s="142"/>
      <c r="E236" s="142" t="s">
        <v>77</v>
      </c>
      <c r="F236" s="142"/>
      <c r="G236" s="142" t="s">
        <v>310</v>
      </c>
      <c r="H236" s="148">
        <f>SUM(H224:H235)</f>
        <v>42437</v>
      </c>
      <c r="I236" s="141"/>
      <c r="J236" s="144">
        <f>SUM(J224:J235)</f>
        <v>3031219.0399999996</v>
      </c>
      <c r="K236" s="144">
        <f>SUM(K224:K235)</f>
        <v>4688722.2399999993</v>
      </c>
      <c r="L236" s="144">
        <f>SUM(L224:L235)</f>
        <v>14147365.67</v>
      </c>
      <c r="M236" s="144">
        <f>SUM(M224:M235)</f>
        <v>13165282.73</v>
      </c>
      <c r="N236" s="142">
        <v>11</v>
      </c>
      <c r="O236" s="142">
        <v>11</v>
      </c>
      <c r="P236" s="142">
        <f>N236-O236</f>
        <v>0</v>
      </c>
      <c r="Q236" s="194">
        <f t="shared" si="8"/>
        <v>982082.93999999948</v>
      </c>
      <c r="R236" s="146">
        <f>L236/H236</f>
        <v>333.37336922968166</v>
      </c>
    </row>
    <row r="237" spans="1:18" x14ac:dyDescent="0.35">
      <c r="A237" s="135">
        <v>1</v>
      </c>
      <c r="B237" s="136" t="s">
        <v>64</v>
      </c>
      <c r="C237" s="136" t="s">
        <v>33</v>
      </c>
      <c r="D237" s="136" t="s">
        <v>99</v>
      </c>
      <c r="E237" s="136" t="s">
        <v>34</v>
      </c>
      <c r="F237" s="136" t="s">
        <v>177</v>
      </c>
      <c r="G237" s="136" t="s">
        <v>311</v>
      </c>
      <c r="H237" s="137"/>
      <c r="I237" s="135"/>
      <c r="J237" s="138"/>
      <c r="K237" s="139"/>
      <c r="L237" s="140"/>
      <c r="M237" s="140"/>
      <c r="N237" s="136"/>
      <c r="O237" s="136"/>
      <c r="P237" s="136"/>
    </row>
    <row r="238" spans="1:18" s="155" customFormat="1" x14ac:dyDescent="0.35">
      <c r="A238" s="149">
        <v>2</v>
      </c>
      <c r="B238" s="150" t="s">
        <v>64</v>
      </c>
      <c r="C238" s="150" t="s">
        <v>33</v>
      </c>
      <c r="D238" s="150" t="s">
        <v>99</v>
      </c>
      <c r="E238" s="150" t="s">
        <v>34</v>
      </c>
      <c r="F238" s="150" t="s">
        <v>180</v>
      </c>
      <c r="G238" s="150" t="s">
        <v>866</v>
      </c>
      <c r="H238" s="151">
        <v>4721</v>
      </c>
      <c r="I238" s="149">
        <v>4</v>
      </c>
      <c r="J238" s="140">
        <f>อุดรธานี!F60</f>
        <v>1321283.8899999999</v>
      </c>
      <c r="K238" s="140">
        <f>อุดรธานี!AL60</f>
        <v>1393384.3399999999</v>
      </c>
      <c r="L238" s="140">
        <f>อุดรธานี!AM60</f>
        <v>1111406.33</v>
      </c>
      <c r="M238" s="140">
        <f>อุดรธานี!AN60</f>
        <v>938208.15</v>
      </c>
      <c r="N238" s="195"/>
      <c r="O238" s="195"/>
      <c r="P238" s="195"/>
      <c r="Q238" s="153">
        <f t="shared" si="8"/>
        <v>173198.18000000005</v>
      </c>
      <c r="R238" s="154">
        <f t="shared" si="9"/>
        <v>235.41756619360308</v>
      </c>
    </row>
    <row r="239" spans="1:18" x14ac:dyDescent="0.35">
      <c r="A239" s="135">
        <v>3</v>
      </c>
      <c r="B239" s="136" t="s">
        <v>64</v>
      </c>
      <c r="C239" s="136" t="s">
        <v>33</v>
      </c>
      <c r="D239" s="136" t="s">
        <v>99</v>
      </c>
      <c r="E239" s="136" t="s">
        <v>34</v>
      </c>
      <c r="F239" s="136" t="s">
        <v>180</v>
      </c>
      <c r="G239" s="136" t="s">
        <v>867</v>
      </c>
      <c r="H239" s="137">
        <v>8384</v>
      </c>
      <c r="I239" s="135">
        <v>5</v>
      </c>
      <c r="J239" s="189">
        <f>อุดรธานี!F61</f>
        <v>2259755.7799999998</v>
      </c>
      <c r="K239" s="189">
        <f>อุดรธานี!AL61</f>
        <v>2345779.5099999998</v>
      </c>
      <c r="L239" s="189">
        <f>อุดรธานี!AM61</f>
        <v>3540035.04</v>
      </c>
      <c r="M239" s="189">
        <f>อุดรธานี!AN61</f>
        <v>2680169.38</v>
      </c>
      <c r="N239" s="136"/>
      <c r="O239" s="136"/>
      <c r="P239" s="136"/>
      <c r="Q239" s="128">
        <f t="shared" si="8"/>
        <v>859865.66000000015</v>
      </c>
      <c r="R239" s="129">
        <f t="shared" si="9"/>
        <v>422.2370038167939</v>
      </c>
    </row>
    <row r="240" spans="1:18" x14ac:dyDescent="0.35">
      <c r="A240" s="149">
        <v>4</v>
      </c>
      <c r="B240" s="136" t="s">
        <v>64</v>
      </c>
      <c r="C240" s="136" t="s">
        <v>33</v>
      </c>
      <c r="D240" s="136" t="s">
        <v>99</v>
      </c>
      <c r="E240" s="136" t="s">
        <v>34</v>
      </c>
      <c r="F240" s="136" t="s">
        <v>180</v>
      </c>
      <c r="G240" s="136" t="s">
        <v>868</v>
      </c>
      <c r="H240" s="137">
        <v>4586</v>
      </c>
      <c r="I240" s="135">
        <v>4</v>
      </c>
      <c r="J240" s="189">
        <f>อุดรธานี!F62</f>
        <v>77730.47</v>
      </c>
      <c r="K240" s="189">
        <f>อุดรธานี!AL62</f>
        <v>498378.49000000005</v>
      </c>
      <c r="L240" s="189">
        <f>อุดรธานี!AM62</f>
        <v>1252270.6599999999</v>
      </c>
      <c r="M240" s="189">
        <f>อุดรธานี!AN62</f>
        <v>1423785.73</v>
      </c>
      <c r="N240" s="136"/>
      <c r="O240" s="136"/>
      <c r="P240" s="136"/>
      <c r="Q240" s="128">
        <f t="shared" si="8"/>
        <v>-171515.07000000007</v>
      </c>
      <c r="R240" s="129">
        <f t="shared" si="9"/>
        <v>273.06381596162231</v>
      </c>
    </row>
    <row r="241" spans="1:18" x14ac:dyDescent="0.35">
      <c r="A241" s="135">
        <v>5</v>
      </c>
      <c r="B241" s="136" t="s">
        <v>64</v>
      </c>
      <c r="C241" s="136" t="s">
        <v>33</v>
      </c>
      <c r="D241" s="136" t="s">
        <v>99</v>
      </c>
      <c r="E241" s="136" t="s">
        <v>34</v>
      </c>
      <c r="F241" s="136" t="s">
        <v>180</v>
      </c>
      <c r="G241" s="136" t="s">
        <v>869</v>
      </c>
      <c r="H241" s="137">
        <v>3004</v>
      </c>
      <c r="I241" s="135">
        <v>2</v>
      </c>
      <c r="J241" s="189">
        <f>อุดรธานี!F63</f>
        <v>407251.35</v>
      </c>
      <c r="K241" s="189">
        <f>อุดรธานี!AL63</f>
        <v>469261.56</v>
      </c>
      <c r="L241" s="189">
        <f>อุดรธานี!AM63</f>
        <v>882577.28</v>
      </c>
      <c r="M241" s="189">
        <f>อุดรธานี!AN63</f>
        <v>830518.96000000008</v>
      </c>
      <c r="N241" s="136"/>
      <c r="O241" s="136"/>
      <c r="P241" s="136"/>
      <c r="Q241" s="128">
        <f t="shared" si="8"/>
        <v>52058.319999999949</v>
      </c>
      <c r="R241" s="129">
        <f t="shared" si="9"/>
        <v>293.80069241011984</v>
      </c>
    </row>
    <row r="242" spans="1:18" x14ac:dyDescent="0.35">
      <c r="A242" s="149">
        <v>6</v>
      </c>
      <c r="B242" s="136" t="s">
        <v>64</v>
      </c>
      <c r="C242" s="136" t="s">
        <v>33</v>
      </c>
      <c r="D242" s="136" t="s">
        <v>99</v>
      </c>
      <c r="E242" s="136" t="s">
        <v>34</v>
      </c>
      <c r="F242" s="136" t="s">
        <v>180</v>
      </c>
      <c r="G242" s="136" t="s">
        <v>870</v>
      </c>
      <c r="H242" s="137">
        <v>7236</v>
      </c>
      <c r="I242" s="135">
        <v>5</v>
      </c>
      <c r="J242" s="189">
        <f>อุดรธานี!F64</f>
        <v>451867.44</v>
      </c>
      <c r="K242" s="189">
        <f>อุดรธานี!AL64</f>
        <v>458219.92999999993</v>
      </c>
      <c r="L242" s="189">
        <f>อุดรธานี!AM64</f>
        <v>1216295.06</v>
      </c>
      <c r="M242" s="189">
        <f>อุดรธานี!AN64</f>
        <v>1050664.29</v>
      </c>
      <c r="N242" s="136"/>
      <c r="O242" s="136"/>
      <c r="P242" s="136"/>
      <c r="Q242" s="128">
        <f t="shared" si="8"/>
        <v>165630.77000000002</v>
      </c>
      <c r="R242" s="129">
        <f t="shared" si="9"/>
        <v>168.08942233278054</v>
      </c>
    </row>
    <row r="243" spans="1:18" x14ac:dyDescent="0.35">
      <c r="A243" s="135">
        <v>7</v>
      </c>
      <c r="B243" s="136" t="s">
        <v>64</v>
      </c>
      <c r="C243" s="136" t="s">
        <v>33</v>
      </c>
      <c r="D243" s="136" t="s">
        <v>99</v>
      </c>
      <c r="E243" s="136" t="s">
        <v>34</v>
      </c>
      <c r="F243" s="136" t="s">
        <v>180</v>
      </c>
      <c r="G243" s="136" t="s">
        <v>871</v>
      </c>
      <c r="H243" s="137">
        <v>5706</v>
      </c>
      <c r="I243" s="135">
        <v>4</v>
      </c>
      <c r="J243" s="189">
        <f>อุดรธานี!F65</f>
        <v>491475.79</v>
      </c>
      <c r="K243" s="189">
        <f>อุดรธานี!AL65</f>
        <v>809937.72000000009</v>
      </c>
      <c r="L243" s="189">
        <f>อุดรธานี!AM65</f>
        <v>2196962.38</v>
      </c>
      <c r="M243" s="189">
        <f>อุดรธานี!AN65</f>
        <v>1703694.87</v>
      </c>
      <c r="N243" s="136"/>
      <c r="O243" s="136"/>
      <c r="P243" s="136"/>
      <c r="Q243" s="128">
        <f t="shared" si="8"/>
        <v>493267.50999999978</v>
      </c>
      <c r="R243" s="129">
        <f t="shared" si="9"/>
        <v>385.02670522257273</v>
      </c>
    </row>
    <row r="244" spans="1:18" x14ac:dyDescent="0.35">
      <c r="A244" s="149">
        <v>8</v>
      </c>
      <c r="B244" s="136" t="s">
        <v>64</v>
      </c>
      <c r="C244" s="136" t="s">
        <v>33</v>
      </c>
      <c r="D244" s="136" t="s">
        <v>99</v>
      </c>
      <c r="E244" s="136" t="s">
        <v>34</v>
      </c>
      <c r="F244" s="136" t="s">
        <v>180</v>
      </c>
      <c r="G244" s="136" t="s">
        <v>873</v>
      </c>
      <c r="H244" s="137">
        <v>3449</v>
      </c>
      <c r="I244" s="135">
        <v>3</v>
      </c>
      <c r="J244" s="189">
        <f>อุดรธานี!F67</f>
        <v>629994.31000000006</v>
      </c>
      <c r="K244" s="189">
        <f>อุดรธานี!AL67</f>
        <v>713545.53</v>
      </c>
      <c r="L244" s="189">
        <f>อุดรธานี!AM67</f>
        <v>994050.92</v>
      </c>
      <c r="M244" s="189">
        <f>อุดรธานี!AN67</f>
        <v>1027105.78</v>
      </c>
      <c r="N244" s="136"/>
      <c r="O244" s="136"/>
      <c r="P244" s="136"/>
      <c r="Q244" s="128">
        <f t="shared" si="8"/>
        <v>-33054.859999999986</v>
      </c>
      <c r="R244" s="129">
        <f t="shared" si="9"/>
        <v>288.21424180922008</v>
      </c>
    </row>
    <row r="245" spans="1:18" x14ac:dyDescent="0.35">
      <c r="A245" s="135">
        <v>9</v>
      </c>
      <c r="B245" s="136" t="s">
        <v>64</v>
      </c>
      <c r="C245" s="136" t="s">
        <v>33</v>
      </c>
      <c r="D245" s="136" t="s">
        <v>99</v>
      </c>
      <c r="E245" s="136" t="s">
        <v>34</v>
      </c>
      <c r="F245" s="136" t="s">
        <v>180</v>
      </c>
      <c r="G245" s="136" t="s">
        <v>874</v>
      </c>
      <c r="H245" s="137">
        <v>4497</v>
      </c>
      <c r="I245" s="135">
        <v>3</v>
      </c>
      <c r="J245" s="189">
        <f>อุดรธานี!F68</f>
        <v>549507.93000000005</v>
      </c>
      <c r="K245" s="189">
        <f>อุดรธานี!AL68</f>
        <v>670810.65999999992</v>
      </c>
      <c r="L245" s="189">
        <f>อุดรธานี!AM68</f>
        <v>967549.89</v>
      </c>
      <c r="M245" s="189">
        <f>อุดรธานี!AN68</f>
        <v>858681.97000000009</v>
      </c>
      <c r="N245" s="136"/>
      <c r="O245" s="136"/>
      <c r="P245" s="136"/>
      <c r="Q245" s="128">
        <f t="shared" si="8"/>
        <v>108867.91999999993</v>
      </c>
      <c r="R245" s="129">
        <f t="shared" si="9"/>
        <v>215.15452301534356</v>
      </c>
    </row>
    <row r="246" spans="1:18" x14ac:dyDescent="0.35">
      <c r="A246" s="149">
        <v>10</v>
      </c>
      <c r="B246" s="136" t="s">
        <v>64</v>
      </c>
      <c r="C246" s="136" t="s">
        <v>33</v>
      </c>
      <c r="D246" s="136" t="s">
        <v>99</v>
      </c>
      <c r="E246" s="136" t="s">
        <v>34</v>
      </c>
      <c r="F246" s="136" t="s">
        <v>180</v>
      </c>
      <c r="G246" s="136" t="s">
        <v>875</v>
      </c>
      <c r="H246" s="137">
        <v>3008</v>
      </c>
      <c r="I246" s="135">
        <v>3</v>
      </c>
      <c r="J246" s="189">
        <f>อุดรธานี!F69</f>
        <v>94039.01</v>
      </c>
      <c r="K246" s="189">
        <f>อุดรธานี!AL69</f>
        <v>158871.03</v>
      </c>
      <c r="L246" s="189">
        <f>อุดรธานี!AM69</f>
        <v>682912.88</v>
      </c>
      <c r="M246" s="189">
        <f>อุดรธานี!AN69</f>
        <v>723804.4</v>
      </c>
      <c r="N246" s="136"/>
      <c r="O246" s="136"/>
      <c r="P246" s="136"/>
      <c r="Q246" s="128">
        <f t="shared" si="8"/>
        <v>-40891.520000000019</v>
      </c>
      <c r="R246" s="129">
        <f t="shared" si="9"/>
        <v>227.03220744680851</v>
      </c>
    </row>
    <row r="247" spans="1:18" x14ac:dyDescent="0.35">
      <c r="A247" s="135">
        <v>11</v>
      </c>
      <c r="B247" s="136" t="s">
        <v>64</v>
      </c>
      <c r="C247" s="136" t="s">
        <v>33</v>
      </c>
      <c r="D247" s="136" t="s">
        <v>99</v>
      </c>
      <c r="E247" s="136" t="s">
        <v>34</v>
      </c>
      <c r="F247" s="136" t="s">
        <v>180</v>
      </c>
      <c r="G247" s="136" t="s">
        <v>876</v>
      </c>
      <c r="H247" s="137">
        <v>4393</v>
      </c>
      <c r="I247" s="135">
        <v>3</v>
      </c>
      <c r="J247" s="189">
        <f>อุดรธานี!F70</f>
        <v>333244.74</v>
      </c>
      <c r="K247" s="189">
        <f>อุดรธานี!AL70</f>
        <v>472962.39</v>
      </c>
      <c r="L247" s="189">
        <f>อุดรธานี!AM70</f>
        <v>1449846.1400000001</v>
      </c>
      <c r="M247" s="189">
        <f>อุดรธานี!AN70</f>
        <v>1414400.54</v>
      </c>
      <c r="N247" s="136"/>
      <c r="O247" s="136"/>
      <c r="P247" s="136"/>
      <c r="Q247" s="128">
        <f t="shared" si="8"/>
        <v>35445.600000000093</v>
      </c>
      <c r="R247" s="129">
        <f t="shared" si="9"/>
        <v>330.03554290917373</v>
      </c>
    </row>
    <row r="248" spans="1:18" x14ac:dyDescent="0.35">
      <c r="A248" s="149">
        <v>12</v>
      </c>
      <c r="B248" s="136" t="s">
        <v>64</v>
      </c>
      <c r="C248" s="136" t="s">
        <v>33</v>
      </c>
      <c r="D248" s="136" t="s">
        <v>99</v>
      </c>
      <c r="E248" s="136" t="s">
        <v>34</v>
      </c>
      <c r="F248" s="136" t="s">
        <v>180</v>
      </c>
      <c r="G248" s="136" t="s">
        <v>877</v>
      </c>
      <c r="H248" s="137">
        <v>2760</v>
      </c>
      <c r="I248" s="135">
        <v>2</v>
      </c>
      <c r="J248" s="189">
        <f>อุดรธานี!F71</f>
        <v>358313.34</v>
      </c>
      <c r="K248" s="189">
        <f>อุดรธานี!AL71</f>
        <v>368064.06000000006</v>
      </c>
      <c r="L248" s="189">
        <f>อุดรธานี!AM71</f>
        <v>1153061.17</v>
      </c>
      <c r="M248" s="189">
        <f>อุดรธานี!AN71</f>
        <v>1077021.6000000001</v>
      </c>
      <c r="N248" s="136"/>
      <c r="O248" s="136"/>
      <c r="P248" s="136"/>
      <c r="Q248" s="128">
        <f t="shared" si="8"/>
        <v>76039.569999999832</v>
      </c>
      <c r="R248" s="129">
        <f t="shared" si="9"/>
        <v>417.77578623188401</v>
      </c>
    </row>
    <row r="249" spans="1:18" x14ac:dyDescent="0.35">
      <c r="A249" s="135">
        <v>13</v>
      </c>
      <c r="B249" s="136" t="s">
        <v>64</v>
      </c>
      <c r="C249" s="136" t="s">
        <v>33</v>
      </c>
      <c r="D249" s="136" t="s">
        <v>99</v>
      </c>
      <c r="E249" s="136" t="s">
        <v>34</v>
      </c>
      <c r="F249" s="136" t="s">
        <v>180</v>
      </c>
      <c r="G249" s="136" t="s">
        <v>878</v>
      </c>
      <c r="H249" s="137">
        <v>4335</v>
      </c>
      <c r="I249" s="135">
        <v>3</v>
      </c>
      <c r="J249" s="189">
        <f>อุดรธานี!F72</f>
        <v>377227.06</v>
      </c>
      <c r="K249" s="189">
        <f>อุดรธานี!AL72</f>
        <v>432294.1</v>
      </c>
      <c r="L249" s="189">
        <f>อุดรธานี!AM72</f>
        <v>839027.02</v>
      </c>
      <c r="M249" s="189">
        <f>อุดรธานี!AN72</f>
        <v>653680.6</v>
      </c>
      <c r="N249" s="136"/>
      <c r="O249" s="136"/>
      <c r="P249" s="136"/>
      <c r="Q249" s="128">
        <f t="shared" si="8"/>
        <v>185346.42000000004</v>
      </c>
      <c r="R249" s="129">
        <f t="shared" si="9"/>
        <v>193.54717877739333</v>
      </c>
    </row>
    <row r="250" spans="1:18" x14ac:dyDescent="0.35">
      <c r="A250" s="149">
        <v>14</v>
      </c>
      <c r="B250" s="136" t="s">
        <v>64</v>
      </c>
      <c r="C250" s="136" t="s">
        <v>33</v>
      </c>
      <c r="D250" s="136" t="s">
        <v>99</v>
      </c>
      <c r="E250" s="136" t="s">
        <v>34</v>
      </c>
      <c r="F250" s="136" t="s">
        <v>180</v>
      </c>
      <c r="G250" s="136" t="s">
        <v>879</v>
      </c>
      <c r="H250" s="137">
        <v>2477</v>
      </c>
      <c r="I250" s="135">
        <v>2</v>
      </c>
      <c r="J250" s="189">
        <f>อุดรธานี!F73</f>
        <v>227150.54</v>
      </c>
      <c r="K250" s="189">
        <f>อุดรธานี!AL73</f>
        <v>316329.82</v>
      </c>
      <c r="L250" s="189">
        <f>อุดรธานี!AM73</f>
        <v>877025.56</v>
      </c>
      <c r="M250" s="189">
        <f>อุดรธานี!AN73</f>
        <v>690035.1</v>
      </c>
      <c r="N250" s="136"/>
      <c r="O250" s="136"/>
      <c r="P250" s="136"/>
      <c r="Q250" s="128">
        <f t="shared" si="8"/>
        <v>186990.46000000008</v>
      </c>
      <c r="R250" s="129">
        <f t="shared" si="9"/>
        <v>354.06764634638677</v>
      </c>
    </row>
    <row r="251" spans="1:18" x14ac:dyDescent="0.35">
      <c r="A251" s="135">
        <v>15</v>
      </c>
      <c r="B251" s="136" t="s">
        <v>64</v>
      </c>
      <c r="C251" s="136" t="s">
        <v>33</v>
      </c>
      <c r="D251" s="136" t="s">
        <v>99</v>
      </c>
      <c r="E251" s="136" t="s">
        <v>34</v>
      </c>
      <c r="F251" s="136" t="s">
        <v>180</v>
      </c>
      <c r="G251" s="136" t="s">
        <v>880</v>
      </c>
      <c r="H251" s="137">
        <v>5216</v>
      </c>
      <c r="I251" s="135">
        <v>4</v>
      </c>
      <c r="J251" s="189">
        <f>อุดรธานี!F74</f>
        <v>822546.39</v>
      </c>
      <c r="K251" s="189">
        <f>อุดรธานี!AL74</f>
        <v>1012927.78</v>
      </c>
      <c r="L251" s="189">
        <f>อุดรธานี!AM74</f>
        <v>1834849.13</v>
      </c>
      <c r="M251" s="189">
        <f>อุดรธานี!AN74</f>
        <v>978615.81</v>
      </c>
      <c r="N251" s="136"/>
      <c r="O251" s="136"/>
      <c r="P251" s="136"/>
      <c r="Q251" s="128">
        <f t="shared" si="8"/>
        <v>856233.31999999983</v>
      </c>
      <c r="R251" s="129">
        <f t="shared" si="9"/>
        <v>351.77322277607362</v>
      </c>
    </row>
    <row r="252" spans="1:18" s="196" customFormat="1" x14ac:dyDescent="0.35">
      <c r="A252" s="149">
        <v>16</v>
      </c>
      <c r="B252" s="150" t="s">
        <v>64</v>
      </c>
      <c r="C252" s="150" t="s">
        <v>33</v>
      </c>
      <c r="D252" s="150" t="s">
        <v>99</v>
      </c>
      <c r="E252" s="150" t="s">
        <v>34</v>
      </c>
      <c r="F252" s="150" t="s">
        <v>180</v>
      </c>
      <c r="G252" s="150" t="s">
        <v>881</v>
      </c>
      <c r="H252" s="151">
        <v>5544</v>
      </c>
      <c r="I252" s="149">
        <v>4</v>
      </c>
      <c r="J252" s="189">
        <f>อุดรธานี!F75</f>
        <v>921329.76</v>
      </c>
      <c r="K252" s="189">
        <f>อุดรธานี!AL75</f>
        <v>1289771.74</v>
      </c>
      <c r="L252" s="189">
        <f>อุดรธานี!AM75</f>
        <v>1599268.05</v>
      </c>
      <c r="M252" s="189">
        <f>อุดรธานี!AN75</f>
        <v>1010632.6400000001</v>
      </c>
      <c r="N252" s="150"/>
      <c r="O252" s="150"/>
      <c r="P252" s="150"/>
      <c r="Q252" s="128">
        <f t="shared" si="8"/>
        <v>588635.40999999992</v>
      </c>
      <c r="R252" s="129">
        <f t="shared" si="9"/>
        <v>288.46826298701302</v>
      </c>
    </row>
    <row r="253" spans="1:18" x14ac:dyDescent="0.35">
      <c r="A253" s="135">
        <v>17</v>
      </c>
      <c r="B253" s="136" t="s">
        <v>64</v>
      </c>
      <c r="C253" s="136" t="s">
        <v>33</v>
      </c>
      <c r="D253" s="136" t="s">
        <v>99</v>
      </c>
      <c r="E253" s="136" t="s">
        <v>34</v>
      </c>
      <c r="F253" s="136" t="s">
        <v>180</v>
      </c>
      <c r="G253" s="136" t="s">
        <v>882</v>
      </c>
      <c r="H253" s="137">
        <v>2866</v>
      </c>
      <c r="I253" s="135">
        <v>2</v>
      </c>
      <c r="J253" s="189">
        <f>อุดรธานี!F76</f>
        <v>850437.64</v>
      </c>
      <c r="K253" s="189">
        <f>อุดรธานี!AL76</f>
        <v>979175.75</v>
      </c>
      <c r="L253" s="189">
        <f>อุดรธานี!AM76</f>
        <v>1254932.44</v>
      </c>
      <c r="M253" s="189">
        <f>อุดรธานี!AN76</f>
        <v>1169648.8</v>
      </c>
      <c r="N253" s="136"/>
      <c r="O253" s="136"/>
      <c r="P253" s="136"/>
      <c r="Q253" s="128">
        <f t="shared" si="8"/>
        <v>85283.639999999898</v>
      </c>
      <c r="R253" s="129">
        <f t="shared" si="9"/>
        <v>437.86896022330774</v>
      </c>
    </row>
    <row r="254" spans="1:18" s="147" customFormat="1" x14ac:dyDescent="0.35">
      <c r="A254" s="141">
        <v>4</v>
      </c>
      <c r="B254" s="142" t="s">
        <v>64</v>
      </c>
      <c r="C254" s="142"/>
      <c r="D254" s="142"/>
      <c r="E254" s="142" t="s">
        <v>77</v>
      </c>
      <c r="F254" s="142"/>
      <c r="G254" s="142" t="s">
        <v>312</v>
      </c>
      <c r="H254" s="148">
        <f>SUM(H237:H252)</f>
        <v>69316</v>
      </c>
      <c r="I254" s="141"/>
      <c r="J254" s="144">
        <f>SUM(J237:J252)</f>
        <v>9322717.8000000007</v>
      </c>
      <c r="K254" s="144">
        <f>SUM(K237:K252)</f>
        <v>11410538.659999998</v>
      </c>
      <c r="L254" s="144">
        <f>SUM(L237:L252)</f>
        <v>20597137.510000002</v>
      </c>
      <c r="M254" s="144">
        <f>SUM(M237:M252)</f>
        <v>17061019.82</v>
      </c>
      <c r="N254" s="142">
        <v>16</v>
      </c>
      <c r="O254" s="142">
        <v>16</v>
      </c>
      <c r="P254" s="142">
        <f>N254-O254</f>
        <v>0</v>
      </c>
      <c r="Q254" s="145">
        <f t="shared" si="8"/>
        <v>3536117.6900000013</v>
      </c>
      <c r="R254" s="146">
        <f>L254/H254</f>
        <v>297.14838579837271</v>
      </c>
    </row>
    <row r="255" spans="1:18" x14ac:dyDescent="0.35">
      <c r="A255" s="135">
        <v>1</v>
      </c>
      <c r="B255" s="136" t="s">
        <v>64</v>
      </c>
      <c r="C255" s="136" t="s">
        <v>35</v>
      </c>
      <c r="D255" s="136" t="s">
        <v>113</v>
      </c>
      <c r="E255" s="136" t="s">
        <v>36</v>
      </c>
      <c r="F255" s="136" t="s">
        <v>210</v>
      </c>
      <c r="G255" s="136" t="s">
        <v>313</v>
      </c>
      <c r="H255" s="137"/>
      <c r="I255" s="135"/>
      <c r="J255" s="138"/>
      <c r="K255" s="139"/>
      <c r="L255" s="140"/>
      <c r="M255" s="140"/>
      <c r="N255" s="136"/>
      <c r="O255" s="136"/>
      <c r="P255" s="136"/>
    </row>
    <row r="256" spans="1:18" x14ac:dyDescent="0.35">
      <c r="A256" s="135">
        <v>2</v>
      </c>
      <c r="B256" s="136" t="s">
        <v>64</v>
      </c>
      <c r="C256" s="136" t="s">
        <v>35</v>
      </c>
      <c r="D256" s="136" t="s">
        <v>113</v>
      </c>
      <c r="E256" s="136" t="s">
        <v>36</v>
      </c>
      <c r="F256" s="136" t="s">
        <v>180</v>
      </c>
      <c r="G256" s="136" t="s">
        <v>883</v>
      </c>
      <c r="H256" s="137">
        <v>3680</v>
      </c>
      <c r="I256" s="135">
        <v>3</v>
      </c>
      <c r="J256" s="138">
        <f>อุดรธานี!F77</f>
        <v>122894.94</v>
      </c>
      <c r="K256" s="139">
        <f>อุดรธานี!AL77</f>
        <v>147883.16</v>
      </c>
      <c r="L256" s="140">
        <f>อุดรธานี!AM77</f>
        <v>782977.47</v>
      </c>
      <c r="M256" s="140">
        <f>อุดรธานี!AN77</f>
        <v>776899.62999999989</v>
      </c>
      <c r="N256" s="136"/>
      <c r="O256" s="136"/>
      <c r="P256" s="136"/>
      <c r="Q256" s="128">
        <f t="shared" si="8"/>
        <v>6077.8400000000838</v>
      </c>
      <c r="R256" s="129">
        <f t="shared" si="9"/>
        <v>212.76561684782607</v>
      </c>
    </row>
    <row r="257" spans="1:18" x14ac:dyDescent="0.35">
      <c r="A257" s="135">
        <v>3</v>
      </c>
      <c r="B257" s="136" t="s">
        <v>64</v>
      </c>
      <c r="C257" s="136" t="s">
        <v>35</v>
      </c>
      <c r="D257" s="136" t="s">
        <v>113</v>
      </c>
      <c r="E257" s="136" t="s">
        <v>36</v>
      </c>
      <c r="F257" s="136" t="s">
        <v>180</v>
      </c>
      <c r="G257" s="136" t="s">
        <v>884</v>
      </c>
      <c r="H257" s="137">
        <v>5005</v>
      </c>
      <c r="I257" s="135">
        <v>4</v>
      </c>
      <c r="J257" s="138">
        <f>อุดรธานี!F78</f>
        <v>192176.98</v>
      </c>
      <c r="K257" s="139">
        <f>อุดรธานี!AL78</f>
        <v>247235.61000000002</v>
      </c>
      <c r="L257" s="140">
        <f>อุดรธานี!AM78</f>
        <v>1177122.1600000001</v>
      </c>
      <c r="M257" s="140">
        <f>อุดรธานี!AN78</f>
        <v>1198465.44</v>
      </c>
      <c r="N257" s="136"/>
      <c r="O257" s="136"/>
      <c r="P257" s="136"/>
      <c r="Q257" s="128">
        <f t="shared" si="8"/>
        <v>-21343.279999999795</v>
      </c>
      <c r="R257" s="129">
        <f t="shared" si="9"/>
        <v>235.18924275724279</v>
      </c>
    </row>
    <row r="258" spans="1:18" x14ac:dyDescent="0.35">
      <c r="A258" s="135">
        <v>4</v>
      </c>
      <c r="B258" s="136" t="s">
        <v>64</v>
      </c>
      <c r="C258" s="136" t="s">
        <v>35</v>
      </c>
      <c r="D258" s="136" t="s">
        <v>113</v>
      </c>
      <c r="E258" s="136" t="s">
        <v>36</v>
      </c>
      <c r="F258" s="136" t="s">
        <v>180</v>
      </c>
      <c r="G258" s="136" t="s">
        <v>885</v>
      </c>
      <c r="H258" s="137">
        <v>3048</v>
      </c>
      <c r="I258" s="135">
        <v>3</v>
      </c>
      <c r="J258" s="138">
        <f>อุดรธานี!F79</f>
        <v>84033.32</v>
      </c>
      <c r="K258" s="139">
        <f>อุดรธานี!AL79</f>
        <v>11107.640000000014</v>
      </c>
      <c r="L258" s="140">
        <f>อุดรธานี!AM79</f>
        <v>878208.78</v>
      </c>
      <c r="M258" s="140">
        <f>อุดรธานี!AN79</f>
        <v>962814.38</v>
      </c>
      <c r="N258" s="136"/>
      <c r="O258" s="136"/>
      <c r="P258" s="136"/>
      <c r="Q258" s="128">
        <f t="shared" si="8"/>
        <v>-84605.599999999977</v>
      </c>
      <c r="R258" s="129">
        <f t="shared" si="9"/>
        <v>288.12624015748031</v>
      </c>
    </row>
    <row r="259" spans="1:18" x14ac:dyDescent="0.35">
      <c r="A259" s="135">
        <v>5</v>
      </c>
      <c r="B259" s="136" t="s">
        <v>64</v>
      </c>
      <c r="C259" s="136" t="s">
        <v>35</v>
      </c>
      <c r="D259" s="136" t="s">
        <v>113</v>
      </c>
      <c r="E259" s="136" t="s">
        <v>36</v>
      </c>
      <c r="F259" s="136" t="s">
        <v>180</v>
      </c>
      <c r="G259" s="136" t="s">
        <v>886</v>
      </c>
      <c r="H259" s="137">
        <v>6117</v>
      </c>
      <c r="I259" s="135">
        <v>5</v>
      </c>
      <c r="J259" s="138">
        <f>อุดรธานี!F80</f>
        <v>327711.67</v>
      </c>
      <c r="K259" s="139">
        <f>อุดรธานี!AL80</f>
        <v>317101.77999999997</v>
      </c>
      <c r="L259" s="140">
        <f>อุดรธานี!AM80</f>
        <v>1417595.46</v>
      </c>
      <c r="M259" s="140">
        <f>อุดรธานี!AN80</f>
        <v>1300221.95</v>
      </c>
      <c r="N259" s="136"/>
      <c r="O259" s="136"/>
      <c r="P259" s="136"/>
      <c r="Q259" s="128">
        <f t="shared" si="8"/>
        <v>117373.51000000001</v>
      </c>
      <c r="R259" s="129">
        <f t="shared" si="9"/>
        <v>231.74684649337911</v>
      </c>
    </row>
    <row r="260" spans="1:18" x14ac:dyDescent="0.35">
      <c r="A260" s="135">
        <v>6</v>
      </c>
      <c r="B260" s="136" t="s">
        <v>64</v>
      </c>
      <c r="C260" s="136" t="s">
        <v>35</v>
      </c>
      <c r="D260" s="136" t="s">
        <v>113</v>
      </c>
      <c r="E260" s="136" t="s">
        <v>36</v>
      </c>
      <c r="F260" s="136" t="s">
        <v>180</v>
      </c>
      <c r="G260" s="136" t="s">
        <v>887</v>
      </c>
      <c r="H260" s="137">
        <v>3261</v>
      </c>
      <c r="I260" s="135">
        <v>3</v>
      </c>
      <c r="J260" s="138">
        <f>อุดรธานี!F81</f>
        <v>185524.59</v>
      </c>
      <c r="K260" s="139">
        <f>อุดรธานี!AL81</f>
        <v>203821.02000000002</v>
      </c>
      <c r="L260" s="140">
        <f>อุดรธานี!AM81</f>
        <v>956659.15</v>
      </c>
      <c r="M260" s="197">
        <f>อุดรธานี!AN81</f>
        <v>936710.98</v>
      </c>
      <c r="N260" s="136"/>
      <c r="O260" s="136"/>
      <c r="P260" s="136"/>
      <c r="Q260" s="128">
        <f t="shared" si="8"/>
        <v>19948.170000000042</v>
      </c>
      <c r="R260" s="129">
        <f t="shared" si="9"/>
        <v>293.36373811714196</v>
      </c>
    </row>
    <row r="261" spans="1:18" x14ac:dyDescent="0.35">
      <c r="A261" s="135">
        <v>7</v>
      </c>
      <c r="B261" s="136" t="s">
        <v>64</v>
      </c>
      <c r="C261" s="136" t="s">
        <v>35</v>
      </c>
      <c r="D261" s="136" t="s">
        <v>113</v>
      </c>
      <c r="E261" s="136" t="s">
        <v>36</v>
      </c>
      <c r="F261" s="136" t="s">
        <v>180</v>
      </c>
      <c r="G261" s="136" t="s">
        <v>888</v>
      </c>
      <c r="H261" s="137">
        <v>2381</v>
      </c>
      <c r="I261" s="135">
        <v>2</v>
      </c>
      <c r="J261" s="138">
        <f>อุดรธานี!F82</f>
        <v>441895.43</v>
      </c>
      <c r="K261" s="139">
        <f>อุดรธานี!AL82</f>
        <v>410627.95999999996</v>
      </c>
      <c r="L261" s="140">
        <f>อุดรธานี!AM82</f>
        <v>852783.17</v>
      </c>
      <c r="M261" s="140">
        <f>อุดรธานี!AN82</f>
        <v>817374.66999999993</v>
      </c>
      <c r="N261" s="136"/>
      <c r="O261" s="136"/>
      <c r="P261" s="136"/>
      <c r="Q261" s="128">
        <f t="shared" si="8"/>
        <v>35408.500000000116</v>
      </c>
      <c r="R261" s="129">
        <f t="shared" si="9"/>
        <v>358.16176816463673</v>
      </c>
    </row>
    <row r="262" spans="1:18" x14ac:dyDescent="0.35">
      <c r="A262" s="135">
        <v>8</v>
      </c>
      <c r="B262" s="136" t="s">
        <v>64</v>
      </c>
      <c r="C262" s="136" t="s">
        <v>35</v>
      </c>
      <c r="D262" s="136" t="s">
        <v>113</v>
      </c>
      <c r="E262" s="136" t="s">
        <v>36</v>
      </c>
      <c r="F262" s="136" t="s">
        <v>180</v>
      </c>
      <c r="G262" s="136" t="s">
        <v>889</v>
      </c>
      <c r="H262" s="137">
        <v>2712</v>
      </c>
      <c r="I262" s="135">
        <v>2</v>
      </c>
      <c r="J262" s="138">
        <f>อุดรธานี!F83</f>
        <v>186386.36</v>
      </c>
      <c r="K262" s="139">
        <f>อุดรธานี!AL83</f>
        <v>243270.07</v>
      </c>
      <c r="L262" s="140">
        <f>อุดรธานี!AM83</f>
        <v>1077308.31</v>
      </c>
      <c r="M262" s="140">
        <f>อุดรธานี!AN83</f>
        <v>1119840.68</v>
      </c>
      <c r="N262" s="136"/>
      <c r="O262" s="136"/>
      <c r="P262" s="136"/>
      <c r="Q262" s="128">
        <f t="shared" ref="Q262:Q325" si="10">L262-M262</f>
        <v>-42532.369999999879</v>
      </c>
      <c r="R262" s="129">
        <f t="shared" ref="R262:R325" si="11">L262/H262</f>
        <v>397.23757743362836</v>
      </c>
    </row>
    <row r="263" spans="1:18" x14ac:dyDescent="0.35">
      <c r="A263" s="135">
        <v>9</v>
      </c>
      <c r="B263" s="136" t="s">
        <v>64</v>
      </c>
      <c r="C263" s="136" t="s">
        <v>35</v>
      </c>
      <c r="D263" s="136" t="s">
        <v>113</v>
      </c>
      <c r="E263" s="136" t="s">
        <v>36</v>
      </c>
      <c r="F263" s="136" t="s">
        <v>180</v>
      </c>
      <c r="G263" s="136" t="s">
        <v>890</v>
      </c>
      <c r="H263" s="137">
        <v>1686</v>
      </c>
      <c r="I263" s="135">
        <v>2</v>
      </c>
      <c r="J263" s="138">
        <f>อุดรธานี!F84</f>
        <v>62424.81</v>
      </c>
      <c r="K263" s="139">
        <f>อุดรธานี!AL84</f>
        <v>11400.360000000015</v>
      </c>
      <c r="L263" s="140">
        <f>อุดรธานี!AM84</f>
        <v>767915.4</v>
      </c>
      <c r="M263" s="197">
        <f>อุดรธานี!AN84</f>
        <v>629533.91</v>
      </c>
      <c r="N263" s="136"/>
      <c r="O263" s="136"/>
      <c r="P263" s="136"/>
      <c r="Q263" s="128">
        <f t="shared" si="10"/>
        <v>138381.49</v>
      </c>
      <c r="R263" s="129">
        <f t="shared" si="11"/>
        <v>455.4658362989324</v>
      </c>
    </row>
    <row r="264" spans="1:18" x14ac:dyDescent="0.35">
      <c r="A264" s="135">
        <v>10</v>
      </c>
      <c r="B264" s="136" t="s">
        <v>64</v>
      </c>
      <c r="C264" s="136" t="s">
        <v>35</v>
      </c>
      <c r="D264" s="136" t="s">
        <v>113</v>
      </c>
      <c r="E264" s="136" t="s">
        <v>36</v>
      </c>
      <c r="F264" s="136" t="s">
        <v>180</v>
      </c>
      <c r="G264" s="136" t="s">
        <v>891</v>
      </c>
      <c r="H264" s="137">
        <v>2512</v>
      </c>
      <c r="I264" s="135">
        <v>2</v>
      </c>
      <c r="J264" s="138">
        <f>อุดรธานี!F85</f>
        <v>78718.350000000006</v>
      </c>
      <c r="K264" s="139">
        <f>อุดรธานี!AL85</f>
        <v>36442.100000000006</v>
      </c>
      <c r="L264" s="140">
        <f>อุดรธานี!AM85</f>
        <v>788292</v>
      </c>
      <c r="M264" s="140">
        <f>อุดรธานี!AN85</f>
        <v>818054.28</v>
      </c>
      <c r="N264" s="136"/>
      <c r="O264" s="136"/>
      <c r="P264" s="136"/>
      <c r="Q264" s="128">
        <f t="shared" si="10"/>
        <v>-29762.280000000028</v>
      </c>
      <c r="R264" s="129">
        <f t="shared" si="11"/>
        <v>313.81050955414014</v>
      </c>
    </row>
    <row r="265" spans="1:18" s="147" customFormat="1" x14ac:dyDescent="0.35">
      <c r="A265" s="141">
        <v>5</v>
      </c>
      <c r="B265" s="142" t="s">
        <v>64</v>
      </c>
      <c r="C265" s="142"/>
      <c r="D265" s="142"/>
      <c r="E265" s="142" t="s">
        <v>77</v>
      </c>
      <c r="F265" s="142"/>
      <c r="G265" s="142" t="s">
        <v>314</v>
      </c>
      <c r="H265" s="148">
        <f>SUM(H247:H263)</f>
        <v>124797</v>
      </c>
      <c r="I265" s="141"/>
      <c r="J265" s="144">
        <f>SUM(J255:J264)</f>
        <v>1681766.4500000002</v>
      </c>
      <c r="K265" s="144">
        <f>SUM(K255:K264)</f>
        <v>1628889.7000000002</v>
      </c>
      <c r="L265" s="144">
        <f>SUM(L255:L264)</f>
        <v>8698861.9000000004</v>
      </c>
      <c r="M265" s="144">
        <f>SUM(M255:M264)</f>
        <v>8559915.9199999981</v>
      </c>
      <c r="N265" s="142">
        <v>9</v>
      </c>
      <c r="O265" s="142">
        <v>9</v>
      </c>
      <c r="P265" s="142">
        <f>N265-O265</f>
        <v>0</v>
      </c>
      <c r="Q265" s="145">
        <f t="shared" si="10"/>
        <v>138945.98000000231</v>
      </c>
      <c r="R265" s="146">
        <f>L265/H265</f>
        <v>69.704094649711138</v>
      </c>
    </row>
    <row r="266" spans="1:18" x14ac:dyDescent="0.35">
      <c r="A266" s="135">
        <v>1</v>
      </c>
      <c r="B266" s="136" t="s">
        <v>64</v>
      </c>
      <c r="C266" s="136" t="s">
        <v>315</v>
      </c>
      <c r="D266" s="136" t="s">
        <v>120</v>
      </c>
      <c r="E266" s="136" t="s">
        <v>46</v>
      </c>
      <c r="F266" s="136" t="s">
        <v>210</v>
      </c>
      <c r="G266" s="136" t="s">
        <v>316</v>
      </c>
      <c r="H266" s="137"/>
      <c r="I266" s="135"/>
      <c r="J266" s="138"/>
      <c r="K266" s="139"/>
      <c r="L266" s="140"/>
      <c r="M266" s="140"/>
      <c r="N266" s="136"/>
      <c r="O266" s="136"/>
      <c r="P266" s="136"/>
    </row>
    <row r="267" spans="1:18" x14ac:dyDescent="0.35">
      <c r="A267" s="135">
        <v>2</v>
      </c>
      <c r="B267" s="136" t="s">
        <v>64</v>
      </c>
      <c r="C267" s="136" t="s">
        <v>315</v>
      </c>
      <c r="D267" s="136" t="s">
        <v>120</v>
      </c>
      <c r="E267" s="136" t="s">
        <v>46</v>
      </c>
      <c r="F267" s="136" t="s">
        <v>180</v>
      </c>
      <c r="G267" s="136" t="s">
        <v>892</v>
      </c>
      <c r="H267" s="137">
        <v>3664</v>
      </c>
      <c r="I267" s="135">
        <v>3</v>
      </c>
      <c r="J267" s="138">
        <f>อุดรธานี!F86</f>
        <v>1012986.21</v>
      </c>
      <c r="K267" s="139">
        <f>อุดรธานี!AL86</f>
        <v>986776.74999999988</v>
      </c>
      <c r="L267" s="140">
        <f>อุดรธานี!AM86</f>
        <v>1081621.96</v>
      </c>
      <c r="M267" s="140">
        <f>อุดรธานี!AN86</f>
        <v>1187248.3500000001</v>
      </c>
      <c r="N267" s="136"/>
      <c r="O267" s="136"/>
      <c r="P267" s="136"/>
      <c r="Q267" s="128">
        <f t="shared" si="10"/>
        <v>-105626.39000000013</v>
      </c>
      <c r="R267" s="129">
        <f t="shared" si="11"/>
        <v>295.20249999999999</v>
      </c>
    </row>
    <row r="268" spans="1:18" x14ac:dyDescent="0.35">
      <c r="A268" s="135">
        <v>3</v>
      </c>
      <c r="B268" s="136" t="s">
        <v>64</v>
      </c>
      <c r="C268" s="136" t="s">
        <v>315</v>
      </c>
      <c r="D268" s="136" t="s">
        <v>120</v>
      </c>
      <c r="E268" s="136" t="s">
        <v>46</v>
      </c>
      <c r="F268" s="136" t="s">
        <v>180</v>
      </c>
      <c r="G268" s="136" t="s">
        <v>893</v>
      </c>
      <c r="H268" s="137">
        <v>7927</v>
      </c>
      <c r="I268" s="135">
        <v>5</v>
      </c>
      <c r="J268" s="138">
        <f>อุดรธานี!F87</f>
        <v>2183941.73</v>
      </c>
      <c r="K268" s="139">
        <f>อุดรธานี!AL87</f>
        <v>1883105.9600000004</v>
      </c>
      <c r="L268" s="140">
        <f>อุดรธานี!AM87</f>
        <v>1452501.78</v>
      </c>
      <c r="M268" s="140">
        <f>อุดรธานี!AN87</f>
        <v>1365560.3800000001</v>
      </c>
      <c r="N268" s="136"/>
      <c r="O268" s="136"/>
      <c r="P268" s="136"/>
      <c r="Q268" s="128">
        <f t="shared" si="10"/>
        <v>86941.399999999907</v>
      </c>
      <c r="R268" s="129">
        <f t="shared" si="11"/>
        <v>183.2347394979185</v>
      </c>
    </row>
    <row r="269" spans="1:18" x14ac:dyDescent="0.35">
      <c r="A269" s="135">
        <v>4</v>
      </c>
      <c r="B269" s="136" t="s">
        <v>64</v>
      </c>
      <c r="C269" s="136" t="s">
        <v>315</v>
      </c>
      <c r="D269" s="136" t="s">
        <v>120</v>
      </c>
      <c r="E269" s="136" t="s">
        <v>46</v>
      </c>
      <c r="F269" s="136" t="s">
        <v>180</v>
      </c>
      <c r="G269" s="136" t="s">
        <v>894</v>
      </c>
      <c r="H269" s="137">
        <v>7609</v>
      </c>
      <c r="I269" s="135">
        <v>5</v>
      </c>
      <c r="J269" s="138">
        <f>อุดรธานี!F88</f>
        <v>1206399.96</v>
      </c>
      <c r="K269" s="139">
        <f>อุดรธานี!AL88</f>
        <v>1139062.8799999999</v>
      </c>
      <c r="L269" s="140">
        <f>อุดรธานี!AM88</f>
        <v>1317078.8899999999</v>
      </c>
      <c r="M269" s="140">
        <f>อุดรธานี!AN88</f>
        <v>1332203.3400000001</v>
      </c>
      <c r="N269" s="136"/>
      <c r="O269" s="136"/>
      <c r="P269" s="136"/>
      <c r="Q269" s="128">
        <f t="shared" si="10"/>
        <v>-15124.450000000186</v>
      </c>
      <c r="R269" s="129">
        <f t="shared" si="11"/>
        <v>173.09487317650149</v>
      </c>
    </row>
    <row r="270" spans="1:18" x14ac:dyDescent="0.35">
      <c r="A270" s="135">
        <v>5</v>
      </c>
      <c r="B270" s="136" t="s">
        <v>64</v>
      </c>
      <c r="C270" s="136" t="s">
        <v>315</v>
      </c>
      <c r="D270" s="136" t="s">
        <v>120</v>
      </c>
      <c r="E270" s="136" t="s">
        <v>46</v>
      </c>
      <c r="F270" s="136" t="s">
        <v>180</v>
      </c>
      <c r="G270" s="136" t="s">
        <v>895</v>
      </c>
      <c r="H270" s="137">
        <v>6471</v>
      </c>
      <c r="I270" s="135">
        <v>5</v>
      </c>
      <c r="J270" s="138">
        <f>อุดรธานี!F89</f>
        <v>1224468.0900000001</v>
      </c>
      <c r="K270" s="139">
        <f>อุดรธานี!AL89</f>
        <v>1267744.3500000001</v>
      </c>
      <c r="L270" s="140">
        <f>อุดรธานี!AM89</f>
        <v>1543943.7799999998</v>
      </c>
      <c r="M270" s="140">
        <f>อุดรธานี!AN89</f>
        <v>1503328.77</v>
      </c>
      <c r="N270" s="136"/>
      <c r="O270" s="136"/>
      <c r="P270" s="136"/>
      <c r="Q270" s="128">
        <f t="shared" si="10"/>
        <v>40615.009999999776</v>
      </c>
      <c r="R270" s="129">
        <f t="shared" si="11"/>
        <v>238.59430999845461</v>
      </c>
    </row>
    <row r="271" spans="1:18" x14ac:dyDescent="0.35">
      <c r="A271" s="135">
        <v>6</v>
      </c>
      <c r="B271" s="136" t="s">
        <v>64</v>
      </c>
      <c r="C271" s="136" t="s">
        <v>315</v>
      </c>
      <c r="D271" s="136" t="s">
        <v>120</v>
      </c>
      <c r="E271" s="136" t="s">
        <v>46</v>
      </c>
      <c r="F271" s="136" t="s">
        <v>180</v>
      </c>
      <c r="G271" s="136" t="s">
        <v>896</v>
      </c>
      <c r="H271" s="137">
        <v>4146</v>
      </c>
      <c r="I271" s="135">
        <v>3</v>
      </c>
      <c r="J271" s="138">
        <f>อุดรธานี!F90</f>
        <v>856936.57</v>
      </c>
      <c r="K271" s="139">
        <f>อุดรธานี!AL90</f>
        <v>967342.7</v>
      </c>
      <c r="L271" s="140">
        <f>อุดรธานี!AM90</f>
        <v>914382.43</v>
      </c>
      <c r="M271" s="140">
        <f>อุดรธานี!AN90</f>
        <v>668149.30000000005</v>
      </c>
      <c r="N271" s="136"/>
      <c r="O271" s="136"/>
      <c r="P271" s="136"/>
      <c r="Q271" s="128">
        <f t="shared" si="10"/>
        <v>246233.13</v>
      </c>
      <c r="R271" s="129">
        <f t="shared" si="11"/>
        <v>220.54568982151471</v>
      </c>
    </row>
    <row r="272" spans="1:18" x14ac:dyDescent="0.35">
      <c r="A272" s="135">
        <v>7</v>
      </c>
      <c r="B272" s="136" t="s">
        <v>64</v>
      </c>
      <c r="C272" s="136" t="s">
        <v>315</v>
      </c>
      <c r="D272" s="136" t="s">
        <v>120</v>
      </c>
      <c r="E272" s="136" t="s">
        <v>46</v>
      </c>
      <c r="F272" s="136" t="s">
        <v>180</v>
      </c>
      <c r="G272" s="136" t="s">
        <v>897</v>
      </c>
      <c r="H272" s="137">
        <v>8209</v>
      </c>
      <c r="I272" s="135">
        <v>5</v>
      </c>
      <c r="J272" s="138">
        <f>อุดรธานี!F91</f>
        <v>1095063.68</v>
      </c>
      <c r="K272" s="139">
        <f>อุดรธานี!AL91</f>
        <v>1179022.4999999998</v>
      </c>
      <c r="L272" s="140">
        <f>อุดรธานี!AM91</f>
        <v>1670098.05</v>
      </c>
      <c r="M272" s="140">
        <f>อุดรธานี!AN91</f>
        <v>1481176.25</v>
      </c>
      <c r="N272" s="136"/>
      <c r="O272" s="136"/>
      <c r="P272" s="136"/>
      <c r="Q272" s="128">
        <f t="shared" si="10"/>
        <v>188921.80000000005</v>
      </c>
      <c r="R272" s="129">
        <f t="shared" si="11"/>
        <v>203.44719819710076</v>
      </c>
    </row>
    <row r="273" spans="1:18" x14ac:dyDescent="0.35">
      <c r="A273" s="135">
        <v>8</v>
      </c>
      <c r="B273" s="136" t="s">
        <v>64</v>
      </c>
      <c r="C273" s="136" t="s">
        <v>315</v>
      </c>
      <c r="D273" s="136" t="s">
        <v>120</v>
      </c>
      <c r="E273" s="136" t="s">
        <v>46</v>
      </c>
      <c r="F273" s="136" t="s">
        <v>180</v>
      </c>
      <c r="G273" s="136" t="s">
        <v>898</v>
      </c>
      <c r="H273" s="137">
        <v>4164</v>
      </c>
      <c r="I273" s="135">
        <v>3</v>
      </c>
      <c r="J273" s="138">
        <f>อุดรธานี!F92</f>
        <v>511564.88</v>
      </c>
      <c r="K273" s="139">
        <f>อุดรธานี!AL92</f>
        <v>416358.67999999993</v>
      </c>
      <c r="L273" s="140">
        <f>อุดรธานี!AM92</f>
        <v>1333390.27</v>
      </c>
      <c r="M273" s="140">
        <f>อุดรธานี!AN92</f>
        <v>1287870.82</v>
      </c>
      <c r="N273" s="136"/>
      <c r="O273" s="136"/>
      <c r="P273" s="136"/>
      <c r="Q273" s="128">
        <f t="shared" si="10"/>
        <v>45519.449999999953</v>
      </c>
      <c r="R273" s="129">
        <f t="shared" si="11"/>
        <v>320.2186047070125</v>
      </c>
    </row>
    <row r="274" spans="1:18" x14ac:dyDescent="0.35">
      <c r="A274" s="135">
        <v>9</v>
      </c>
      <c r="B274" s="136" t="s">
        <v>64</v>
      </c>
      <c r="C274" s="136" t="s">
        <v>315</v>
      </c>
      <c r="D274" s="136" t="s">
        <v>120</v>
      </c>
      <c r="E274" s="136" t="s">
        <v>46</v>
      </c>
      <c r="F274" s="136" t="s">
        <v>180</v>
      </c>
      <c r="G274" s="136" t="s">
        <v>899</v>
      </c>
      <c r="H274" s="137">
        <v>6009</v>
      </c>
      <c r="I274" s="135">
        <v>5</v>
      </c>
      <c r="J274" s="138">
        <f>อุดรธานี!F93</f>
        <v>688074.96</v>
      </c>
      <c r="K274" s="139">
        <f>อุดรธานี!AL93</f>
        <v>700664.77999999991</v>
      </c>
      <c r="L274" s="140">
        <f>อุดรธานี!AM93</f>
        <v>1508914.1400000001</v>
      </c>
      <c r="M274" s="140">
        <f>อุดรธานี!AN93</f>
        <v>1508420.3800000001</v>
      </c>
      <c r="N274" s="136"/>
      <c r="O274" s="136"/>
      <c r="P274" s="136"/>
      <c r="Q274" s="128">
        <f t="shared" si="10"/>
        <v>493.76000000000931</v>
      </c>
      <c r="R274" s="129">
        <f t="shared" si="11"/>
        <v>251.10902646030956</v>
      </c>
    </row>
    <row r="275" spans="1:18" x14ac:dyDescent="0.35">
      <c r="A275" s="135">
        <v>10</v>
      </c>
      <c r="B275" s="136" t="s">
        <v>64</v>
      </c>
      <c r="C275" s="136" t="s">
        <v>315</v>
      </c>
      <c r="D275" s="136" t="s">
        <v>120</v>
      </c>
      <c r="E275" s="136" t="s">
        <v>46</v>
      </c>
      <c r="F275" s="136" t="s">
        <v>180</v>
      </c>
      <c r="G275" s="136" t="s">
        <v>900</v>
      </c>
      <c r="H275" s="137">
        <v>4497</v>
      </c>
      <c r="I275" s="135">
        <v>3</v>
      </c>
      <c r="J275" s="138">
        <f>อุดรธานี!F94</f>
        <v>417729.51</v>
      </c>
      <c r="K275" s="139">
        <f>อุดรธานี!AL94</f>
        <v>388834.74</v>
      </c>
      <c r="L275" s="140">
        <f>อุดรธานี!AM94</f>
        <v>1398610.6</v>
      </c>
      <c r="M275" s="140">
        <f>อุดรธานี!AN94</f>
        <v>1286816.2200000002</v>
      </c>
      <c r="N275" s="136"/>
      <c r="O275" s="136"/>
      <c r="P275" s="136"/>
      <c r="Q275" s="128">
        <f t="shared" si="10"/>
        <v>111794.37999999989</v>
      </c>
      <c r="R275" s="129">
        <f t="shared" si="11"/>
        <v>311.00969535245724</v>
      </c>
    </row>
    <row r="276" spans="1:18" x14ac:dyDescent="0.35">
      <c r="A276" s="135">
        <v>11</v>
      </c>
      <c r="B276" s="136" t="s">
        <v>64</v>
      </c>
      <c r="C276" s="136" t="s">
        <v>315</v>
      </c>
      <c r="D276" s="136" t="s">
        <v>120</v>
      </c>
      <c r="E276" s="136" t="s">
        <v>46</v>
      </c>
      <c r="F276" s="136" t="s">
        <v>180</v>
      </c>
      <c r="G276" s="136" t="s">
        <v>901</v>
      </c>
      <c r="H276" s="137">
        <v>6523</v>
      </c>
      <c r="I276" s="135">
        <v>5</v>
      </c>
      <c r="J276" s="138">
        <f>อุดรธานี!F95</f>
        <v>508169.34</v>
      </c>
      <c r="K276" s="139">
        <f>อุดรธานี!AL95</f>
        <v>420376.87</v>
      </c>
      <c r="L276" s="140">
        <f>อุดรธานี!AM95</f>
        <v>1515164.99</v>
      </c>
      <c r="M276" s="140">
        <f>อุดรธานี!AN95</f>
        <v>1375673.8</v>
      </c>
      <c r="N276" s="136"/>
      <c r="O276" s="136"/>
      <c r="P276" s="136"/>
      <c r="Q276" s="128">
        <f t="shared" si="10"/>
        <v>139491.18999999994</v>
      </c>
      <c r="R276" s="129">
        <f t="shared" si="11"/>
        <v>232.28039092442128</v>
      </c>
    </row>
    <row r="277" spans="1:18" x14ac:dyDescent="0.35">
      <c r="A277" s="135">
        <v>12</v>
      </c>
      <c r="B277" s="136" t="s">
        <v>64</v>
      </c>
      <c r="C277" s="136" t="s">
        <v>315</v>
      </c>
      <c r="D277" s="136" t="s">
        <v>120</v>
      </c>
      <c r="E277" s="136" t="s">
        <v>46</v>
      </c>
      <c r="F277" s="136" t="s">
        <v>180</v>
      </c>
      <c r="G277" s="136" t="s">
        <v>902</v>
      </c>
      <c r="H277" s="137">
        <v>4131</v>
      </c>
      <c r="I277" s="135">
        <v>3</v>
      </c>
      <c r="J277" s="138">
        <f>อุดรธานี!F96</f>
        <v>446002.95</v>
      </c>
      <c r="K277" s="139">
        <f>อุดรธานี!AL96</f>
        <v>453743.33999999997</v>
      </c>
      <c r="L277" s="140">
        <f>อุดรธานี!AM96</f>
        <v>1450586.28</v>
      </c>
      <c r="M277" s="140">
        <f>อุดรธานี!AN96</f>
        <v>1199585.78</v>
      </c>
      <c r="N277" s="136"/>
      <c r="O277" s="136"/>
      <c r="P277" s="136"/>
      <c r="Q277" s="128">
        <f t="shared" si="10"/>
        <v>251000.5</v>
      </c>
      <c r="R277" s="129">
        <f t="shared" si="11"/>
        <v>351.14652142338417</v>
      </c>
    </row>
    <row r="278" spans="1:18" x14ac:dyDescent="0.35">
      <c r="A278" s="135">
        <v>13</v>
      </c>
      <c r="B278" s="136" t="s">
        <v>64</v>
      </c>
      <c r="C278" s="136" t="s">
        <v>315</v>
      </c>
      <c r="D278" s="136" t="s">
        <v>120</v>
      </c>
      <c r="E278" s="136" t="s">
        <v>46</v>
      </c>
      <c r="F278" s="136" t="s">
        <v>180</v>
      </c>
      <c r="G278" s="136" t="s">
        <v>903</v>
      </c>
      <c r="H278" s="137">
        <v>5378</v>
      </c>
      <c r="I278" s="135">
        <v>4</v>
      </c>
      <c r="J278" s="138">
        <f>อุดรธานี!F97</f>
        <v>479550.07</v>
      </c>
      <c r="K278" s="139">
        <f>อุดรธานี!AL97</f>
        <v>456310.34</v>
      </c>
      <c r="L278" s="140">
        <f>อุดรธานี!AM97</f>
        <v>1146392.1800000002</v>
      </c>
      <c r="M278" s="140">
        <f>อุดรธานี!AN97</f>
        <v>1128435.23</v>
      </c>
      <c r="N278" s="136"/>
      <c r="O278" s="136"/>
      <c r="P278" s="136"/>
      <c r="Q278" s="128">
        <f t="shared" si="10"/>
        <v>17956.950000000186</v>
      </c>
      <c r="R278" s="129">
        <f t="shared" si="11"/>
        <v>213.16329118631464</v>
      </c>
    </row>
    <row r="279" spans="1:18" x14ac:dyDescent="0.35">
      <c r="A279" s="135">
        <v>14</v>
      </c>
      <c r="B279" s="136" t="s">
        <v>64</v>
      </c>
      <c r="C279" s="136" t="s">
        <v>315</v>
      </c>
      <c r="D279" s="136" t="s">
        <v>120</v>
      </c>
      <c r="E279" s="136" t="s">
        <v>46</v>
      </c>
      <c r="F279" s="136" t="s">
        <v>180</v>
      </c>
      <c r="G279" s="136" t="s">
        <v>904</v>
      </c>
      <c r="H279" s="137">
        <v>4212</v>
      </c>
      <c r="I279" s="135">
        <v>3</v>
      </c>
      <c r="J279" s="138">
        <f>อุดรธานี!F98</f>
        <v>525219.34</v>
      </c>
      <c r="K279" s="139">
        <f>อุดรธานี!AL98</f>
        <v>676196.51</v>
      </c>
      <c r="L279" s="140">
        <f>อุดรธานี!AM98</f>
        <v>1667211.98</v>
      </c>
      <c r="M279" s="140">
        <f>อุดรธานี!AN98</f>
        <v>1204451.2999999998</v>
      </c>
      <c r="N279" s="136"/>
      <c r="O279" s="136"/>
      <c r="P279" s="136"/>
      <c r="Q279" s="128">
        <f t="shared" si="10"/>
        <v>462760.68000000017</v>
      </c>
      <c r="R279" s="129">
        <f t="shared" si="11"/>
        <v>395.82430674264009</v>
      </c>
    </row>
    <row r="280" spans="1:18" x14ac:dyDescent="0.35">
      <c r="A280" s="135">
        <v>15</v>
      </c>
      <c r="B280" s="136" t="s">
        <v>64</v>
      </c>
      <c r="C280" s="136" t="s">
        <v>315</v>
      </c>
      <c r="D280" s="136" t="s">
        <v>120</v>
      </c>
      <c r="E280" s="136" t="s">
        <v>46</v>
      </c>
      <c r="F280" s="136" t="s">
        <v>180</v>
      </c>
      <c r="G280" s="136" t="s">
        <v>905</v>
      </c>
      <c r="H280" s="137">
        <v>3326</v>
      </c>
      <c r="I280" s="135">
        <v>3</v>
      </c>
      <c r="J280" s="138">
        <f>อุดรธานี!F99</f>
        <v>377723.72</v>
      </c>
      <c r="K280" s="139">
        <f>อุดรธานี!AL99</f>
        <v>317761.77999999997</v>
      </c>
      <c r="L280" s="140">
        <f>อุดรธานี!AM99</f>
        <v>873631.82</v>
      </c>
      <c r="M280" s="140">
        <f>อุดรธานี!AN99</f>
        <v>848497.37</v>
      </c>
      <c r="N280" s="136"/>
      <c r="O280" s="136"/>
      <c r="P280" s="136"/>
      <c r="Q280" s="128">
        <f t="shared" si="10"/>
        <v>25134.449999999953</v>
      </c>
      <c r="R280" s="129">
        <f t="shared" si="11"/>
        <v>262.66741431148523</v>
      </c>
    </row>
    <row r="281" spans="1:18" s="147" customFormat="1" x14ac:dyDescent="0.35">
      <c r="A281" s="141">
        <v>6</v>
      </c>
      <c r="B281" s="142" t="s">
        <v>64</v>
      </c>
      <c r="C281" s="142"/>
      <c r="D281" s="142"/>
      <c r="E281" s="142" t="s">
        <v>77</v>
      </c>
      <c r="F281" s="142"/>
      <c r="G281" s="142" t="s">
        <v>317</v>
      </c>
      <c r="H281" s="148">
        <f>SUM(H266:H280)</f>
        <v>76266</v>
      </c>
      <c r="I281" s="141"/>
      <c r="J281" s="144">
        <f>SUM(J266:J280)</f>
        <v>11533831.01</v>
      </c>
      <c r="K281" s="144">
        <f>SUM(K266:K280)</f>
        <v>11253302.179999998</v>
      </c>
      <c r="L281" s="144">
        <f>SUM(L266:L280)</f>
        <v>18873529.149999999</v>
      </c>
      <c r="M281" s="144">
        <f>SUM(M266:M280)</f>
        <v>17377417.290000003</v>
      </c>
      <c r="N281" s="142">
        <v>14</v>
      </c>
      <c r="O281" s="142">
        <v>14</v>
      </c>
      <c r="P281" s="142">
        <f>N281-O281</f>
        <v>0</v>
      </c>
      <c r="Q281" s="145">
        <f t="shared" si="10"/>
        <v>1496111.8599999957</v>
      </c>
      <c r="R281" s="146">
        <f>L281/H281</f>
        <v>247.46976568851125</v>
      </c>
    </row>
    <row r="282" spans="1:18" x14ac:dyDescent="0.35">
      <c r="A282" s="135">
        <v>1</v>
      </c>
      <c r="B282" s="136" t="s">
        <v>64</v>
      </c>
      <c r="C282" s="136" t="s">
        <v>318</v>
      </c>
      <c r="D282" s="136" t="s">
        <v>126</v>
      </c>
      <c r="E282" s="136" t="s">
        <v>47</v>
      </c>
      <c r="F282" s="136" t="s">
        <v>210</v>
      </c>
      <c r="G282" s="136" t="s">
        <v>319</v>
      </c>
      <c r="H282" s="137"/>
      <c r="I282" s="135"/>
      <c r="J282" s="138"/>
      <c r="K282" s="139"/>
      <c r="L282" s="140"/>
      <c r="M282" s="140"/>
      <c r="N282" s="136"/>
      <c r="O282" s="136"/>
      <c r="P282" s="136"/>
    </row>
    <row r="283" spans="1:18" x14ac:dyDescent="0.35">
      <c r="A283" s="135">
        <v>2</v>
      </c>
      <c r="B283" s="136" t="s">
        <v>64</v>
      </c>
      <c r="C283" s="136" t="s">
        <v>318</v>
      </c>
      <c r="D283" s="136" t="s">
        <v>126</v>
      </c>
      <c r="E283" s="136" t="s">
        <v>47</v>
      </c>
      <c r="F283" s="136" t="s">
        <v>180</v>
      </c>
      <c r="G283" s="136" t="s">
        <v>906</v>
      </c>
      <c r="H283" s="137">
        <v>2523</v>
      </c>
      <c r="I283" s="135">
        <v>2</v>
      </c>
      <c r="J283" s="138">
        <f>อุดรธานี!F100</f>
        <v>397682.46</v>
      </c>
      <c r="K283" s="139">
        <f>อุดรธานี!AL100</f>
        <v>523463.05000000005</v>
      </c>
      <c r="L283" s="140">
        <f>อุดรธานี!AM100</f>
        <v>703380.55</v>
      </c>
      <c r="M283" s="140">
        <f>อุดรธานี!AN100</f>
        <v>802408.09000000008</v>
      </c>
      <c r="N283" s="136"/>
      <c r="O283" s="136"/>
      <c r="P283" s="136"/>
      <c r="Q283" s="128">
        <f t="shared" si="10"/>
        <v>-99027.540000000037</v>
      </c>
      <c r="R283" s="129">
        <f t="shared" si="11"/>
        <v>278.78737613951648</v>
      </c>
    </row>
    <row r="284" spans="1:18" x14ac:dyDescent="0.35">
      <c r="A284" s="135">
        <v>3</v>
      </c>
      <c r="B284" s="136" t="s">
        <v>64</v>
      </c>
      <c r="C284" s="136" t="s">
        <v>318</v>
      </c>
      <c r="D284" s="136" t="s">
        <v>126</v>
      </c>
      <c r="E284" s="136" t="s">
        <v>47</v>
      </c>
      <c r="F284" s="136" t="s">
        <v>180</v>
      </c>
      <c r="G284" s="136" t="s">
        <v>907</v>
      </c>
      <c r="H284" s="137">
        <v>5391</v>
      </c>
      <c r="I284" s="135">
        <v>4</v>
      </c>
      <c r="J284" s="138">
        <f>อุดรธานี!F101</f>
        <v>305828.46000000002</v>
      </c>
      <c r="K284" s="139">
        <f>อุดรธานี!AL101</f>
        <v>380488.43000000005</v>
      </c>
      <c r="L284" s="140">
        <f>อุดรธานี!AM101</f>
        <v>1120633.9100000001</v>
      </c>
      <c r="M284" s="140">
        <f>อุดรธานี!AN101</f>
        <v>1087030.3499999999</v>
      </c>
      <c r="N284" s="136"/>
      <c r="O284" s="136"/>
      <c r="P284" s="136"/>
      <c r="Q284" s="128">
        <f t="shared" si="10"/>
        <v>33603.560000000289</v>
      </c>
      <c r="R284" s="129">
        <f t="shared" si="11"/>
        <v>207.87125023186795</v>
      </c>
    </row>
    <row r="285" spans="1:18" x14ac:dyDescent="0.35">
      <c r="A285" s="135">
        <v>4</v>
      </c>
      <c r="B285" s="136" t="s">
        <v>64</v>
      </c>
      <c r="C285" s="136" t="s">
        <v>318</v>
      </c>
      <c r="D285" s="136" t="s">
        <v>126</v>
      </c>
      <c r="E285" s="136" t="s">
        <v>47</v>
      </c>
      <c r="F285" s="136" t="s">
        <v>180</v>
      </c>
      <c r="G285" s="136" t="s">
        <v>908</v>
      </c>
      <c r="H285" s="137">
        <v>2709</v>
      </c>
      <c r="I285" s="135">
        <v>2</v>
      </c>
      <c r="J285" s="138">
        <f>อุดรธานี!F102</f>
        <v>228135.26</v>
      </c>
      <c r="K285" s="139">
        <f>อุดรธานี!AL102</f>
        <v>259314.36000000004</v>
      </c>
      <c r="L285" s="140">
        <f>อุดรธานี!AM102</f>
        <v>847620.86</v>
      </c>
      <c r="M285" s="140">
        <f>อุดรธานี!AN102</f>
        <v>711292.6</v>
      </c>
      <c r="N285" s="136"/>
      <c r="O285" s="136"/>
      <c r="P285" s="136"/>
      <c r="Q285" s="128">
        <f t="shared" si="10"/>
        <v>136328.26</v>
      </c>
      <c r="R285" s="129">
        <f t="shared" si="11"/>
        <v>312.89068290882244</v>
      </c>
    </row>
    <row r="286" spans="1:18" x14ac:dyDescent="0.35">
      <c r="A286" s="135">
        <v>5</v>
      </c>
      <c r="B286" s="136" t="s">
        <v>64</v>
      </c>
      <c r="C286" s="136" t="s">
        <v>318</v>
      </c>
      <c r="D286" s="136" t="s">
        <v>126</v>
      </c>
      <c r="E286" s="136" t="s">
        <v>47</v>
      </c>
      <c r="F286" s="136" t="s">
        <v>180</v>
      </c>
      <c r="G286" s="136" t="s">
        <v>909</v>
      </c>
      <c r="H286" s="137">
        <v>3276</v>
      </c>
      <c r="I286" s="135">
        <v>3</v>
      </c>
      <c r="J286" s="138">
        <f>อุดรธานี!F103</f>
        <v>277177.14</v>
      </c>
      <c r="K286" s="139">
        <f>อุดรธานี!AL103</f>
        <v>280366.66000000003</v>
      </c>
      <c r="L286" s="140">
        <f>อุดรธานี!AM103</f>
        <v>830155.34000000008</v>
      </c>
      <c r="M286" s="140">
        <f>อุดรธานี!AN103</f>
        <v>841408.58000000007</v>
      </c>
      <c r="N286" s="136"/>
      <c r="O286" s="136"/>
      <c r="P286" s="136"/>
      <c r="Q286" s="128">
        <f t="shared" si="10"/>
        <v>-11253.239999999991</v>
      </c>
      <c r="R286" s="129">
        <f t="shared" si="11"/>
        <v>253.40517094017096</v>
      </c>
    </row>
    <row r="287" spans="1:18" x14ac:dyDescent="0.35">
      <c r="A287" s="135">
        <v>6</v>
      </c>
      <c r="B287" s="136" t="s">
        <v>64</v>
      </c>
      <c r="C287" s="136" t="s">
        <v>318</v>
      </c>
      <c r="D287" s="136" t="s">
        <v>126</v>
      </c>
      <c r="E287" s="136" t="s">
        <v>47</v>
      </c>
      <c r="F287" s="136" t="s">
        <v>180</v>
      </c>
      <c r="G287" s="136" t="s">
        <v>910</v>
      </c>
      <c r="H287" s="137">
        <v>1694</v>
      </c>
      <c r="I287" s="135">
        <v>2</v>
      </c>
      <c r="J287" s="138">
        <f>อุดรธานี!F104</f>
        <v>249637.37</v>
      </c>
      <c r="K287" s="139">
        <f>อุดรธานี!AL104</f>
        <v>253124.8</v>
      </c>
      <c r="L287" s="140">
        <f>อุดรธานี!AM104</f>
        <v>625989.11</v>
      </c>
      <c r="M287" s="140">
        <f>อุดรธานี!AN104</f>
        <v>614979.19000000006</v>
      </c>
      <c r="N287" s="136"/>
      <c r="O287" s="136"/>
      <c r="P287" s="136"/>
      <c r="Q287" s="128">
        <f t="shared" si="10"/>
        <v>11009.919999999925</v>
      </c>
      <c r="R287" s="129">
        <f t="shared" si="11"/>
        <v>369.5331227863046</v>
      </c>
    </row>
    <row r="288" spans="1:18" x14ac:dyDescent="0.35">
      <c r="A288" s="135">
        <v>7</v>
      </c>
      <c r="B288" s="136" t="s">
        <v>64</v>
      </c>
      <c r="C288" s="136" t="s">
        <v>318</v>
      </c>
      <c r="D288" s="136" t="s">
        <v>126</v>
      </c>
      <c r="E288" s="136" t="s">
        <v>47</v>
      </c>
      <c r="F288" s="136" t="s">
        <v>180</v>
      </c>
      <c r="G288" s="136" t="s">
        <v>911</v>
      </c>
      <c r="H288" s="137">
        <v>2072</v>
      </c>
      <c r="I288" s="135">
        <v>2</v>
      </c>
      <c r="J288" s="138">
        <f>อุดรธานี!F105</f>
        <v>185688.69</v>
      </c>
      <c r="K288" s="139">
        <f>อุดรธานี!AL105</f>
        <v>205478.23</v>
      </c>
      <c r="L288" s="140">
        <f>อุดรธานี!AM105</f>
        <v>699632.97</v>
      </c>
      <c r="M288" s="140">
        <f>อุดรธานี!AN105</f>
        <v>780749.74</v>
      </c>
      <c r="N288" s="136"/>
      <c r="O288" s="136"/>
      <c r="P288" s="136"/>
      <c r="Q288" s="128">
        <f t="shared" si="10"/>
        <v>-81116.770000000019</v>
      </c>
      <c r="R288" s="129">
        <f t="shared" si="11"/>
        <v>337.66069980694982</v>
      </c>
    </row>
    <row r="289" spans="1:18" s="147" customFormat="1" x14ac:dyDescent="0.35">
      <c r="A289" s="141">
        <v>7</v>
      </c>
      <c r="B289" s="142" t="s">
        <v>64</v>
      </c>
      <c r="C289" s="142"/>
      <c r="D289" s="142"/>
      <c r="E289" s="142" t="s">
        <v>77</v>
      </c>
      <c r="F289" s="142"/>
      <c r="G289" s="142" t="s">
        <v>320</v>
      </c>
      <c r="H289" s="148">
        <f>SUM(H282:H288)</f>
        <v>17665</v>
      </c>
      <c r="I289" s="141"/>
      <c r="J289" s="144">
        <f>SUM(J282:J288)</f>
        <v>1644149.38</v>
      </c>
      <c r="K289" s="144">
        <f>SUM(K282:K288)</f>
        <v>1902235.53</v>
      </c>
      <c r="L289" s="144">
        <f>SUM(L282:L288)</f>
        <v>4827412.74</v>
      </c>
      <c r="M289" s="144">
        <f>SUM(M282:M288)</f>
        <v>4837868.55</v>
      </c>
      <c r="N289" s="142">
        <v>6</v>
      </c>
      <c r="O289" s="142">
        <v>6</v>
      </c>
      <c r="P289" s="142">
        <f>N289-O289</f>
        <v>0</v>
      </c>
      <c r="Q289" s="145">
        <f t="shared" si="10"/>
        <v>-10455.80999999959</v>
      </c>
      <c r="R289" s="146">
        <f>L289/H289</f>
        <v>273.27555844891026</v>
      </c>
    </row>
    <row r="290" spans="1:18" x14ac:dyDescent="0.35">
      <c r="A290" s="135">
        <v>1</v>
      </c>
      <c r="B290" s="136" t="s">
        <v>64</v>
      </c>
      <c r="C290" s="136" t="s">
        <v>37</v>
      </c>
      <c r="D290" s="136" t="s">
        <v>131</v>
      </c>
      <c r="E290" s="136" t="s">
        <v>38</v>
      </c>
      <c r="F290" s="136" t="s">
        <v>210</v>
      </c>
      <c r="G290" s="136" t="s">
        <v>321</v>
      </c>
      <c r="H290" s="137"/>
      <c r="I290" s="135"/>
      <c r="J290" s="138"/>
      <c r="K290" s="139"/>
      <c r="L290" s="140"/>
      <c r="M290" s="140"/>
      <c r="N290" s="136"/>
      <c r="O290" s="136"/>
      <c r="P290" s="136"/>
    </row>
    <row r="291" spans="1:18" x14ac:dyDescent="0.35">
      <c r="A291" s="135">
        <v>2</v>
      </c>
      <c r="B291" s="136" t="s">
        <v>64</v>
      </c>
      <c r="C291" s="136" t="s">
        <v>37</v>
      </c>
      <c r="D291" s="136" t="s">
        <v>131</v>
      </c>
      <c r="E291" s="136" t="s">
        <v>38</v>
      </c>
      <c r="F291" s="136" t="s">
        <v>180</v>
      </c>
      <c r="G291" s="136" t="s">
        <v>912</v>
      </c>
      <c r="H291" s="137">
        <v>2599</v>
      </c>
      <c r="I291" s="135">
        <v>2</v>
      </c>
      <c r="J291" s="138">
        <f>อุดรธานี!F106</f>
        <v>371899.73</v>
      </c>
      <c r="K291" s="139">
        <f>อุดรธานี!AL106</f>
        <v>304184.54999999993</v>
      </c>
      <c r="L291" s="140">
        <f>อุดรธานี!AM106</f>
        <v>568967.07000000007</v>
      </c>
      <c r="M291" s="140">
        <f>อุดรธานี!AN106</f>
        <v>850879.03</v>
      </c>
      <c r="N291" s="136"/>
      <c r="O291" s="136"/>
      <c r="P291" s="136"/>
      <c r="Q291" s="128">
        <f t="shared" si="10"/>
        <v>-281911.95999999996</v>
      </c>
      <c r="R291" s="129">
        <f t="shared" si="11"/>
        <v>218.91768757214317</v>
      </c>
    </row>
    <row r="292" spans="1:18" x14ac:dyDescent="0.35">
      <c r="A292" s="135">
        <v>3</v>
      </c>
      <c r="B292" s="136" t="s">
        <v>64</v>
      </c>
      <c r="C292" s="136" t="s">
        <v>37</v>
      </c>
      <c r="D292" s="136" t="s">
        <v>131</v>
      </c>
      <c r="E292" s="136" t="s">
        <v>38</v>
      </c>
      <c r="F292" s="136" t="s">
        <v>180</v>
      </c>
      <c r="G292" s="136" t="s">
        <v>913</v>
      </c>
      <c r="H292" s="137">
        <v>7351</v>
      </c>
      <c r="I292" s="135">
        <v>5</v>
      </c>
      <c r="J292" s="138">
        <f>อุดรธานี!F107</f>
        <v>377969.63</v>
      </c>
      <c r="K292" s="139">
        <f>อุดรธานี!AL107</f>
        <v>140733.19000000006</v>
      </c>
      <c r="L292" s="140">
        <f>อุดรธานี!AM107</f>
        <v>1407419.01</v>
      </c>
      <c r="M292" s="140">
        <f>อุดรธานี!AN107</f>
        <v>1873363.21</v>
      </c>
      <c r="N292" s="136"/>
      <c r="O292" s="136"/>
      <c r="P292" s="136"/>
      <c r="Q292" s="128">
        <f t="shared" si="10"/>
        <v>-465944.19999999995</v>
      </c>
      <c r="R292" s="129">
        <f t="shared" si="11"/>
        <v>191.4595306760985</v>
      </c>
    </row>
    <row r="293" spans="1:18" x14ac:dyDescent="0.35">
      <c r="A293" s="135">
        <v>4</v>
      </c>
      <c r="B293" s="136" t="s">
        <v>64</v>
      </c>
      <c r="C293" s="136" t="s">
        <v>37</v>
      </c>
      <c r="D293" s="136" t="s">
        <v>131</v>
      </c>
      <c r="E293" s="136" t="s">
        <v>38</v>
      </c>
      <c r="F293" s="136" t="s">
        <v>180</v>
      </c>
      <c r="G293" s="136" t="s">
        <v>914</v>
      </c>
      <c r="H293" s="137">
        <v>6204</v>
      </c>
      <c r="I293" s="135">
        <v>5</v>
      </c>
      <c r="J293" s="138">
        <f>อุดรธานี!F108</f>
        <v>68056.42</v>
      </c>
      <c r="K293" s="139">
        <f>อุดรธานี!AL108</f>
        <v>62159.520000000004</v>
      </c>
      <c r="L293" s="140">
        <f>อุดรธานี!AM108</f>
        <v>1181399.25</v>
      </c>
      <c r="M293" s="140">
        <f>อุดรธานี!AN108</f>
        <v>1744539.84</v>
      </c>
      <c r="N293" s="136"/>
      <c r="O293" s="136"/>
      <c r="P293" s="136"/>
      <c r="Q293" s="128">
        <f t="shared" si="10"/>
        <v>-563140.59000000008</v>
      </c>
      <c r="R293" s="129">
        <f t="shared" si="11"/>
        <v>190.42541102514508</v>
      </c>
    </row>
    <row r="294" spans="1:18" x14ac:dyDescent="0.35">
      <c r="A294" s="135">
        <v>5</v>
      </c>
      <c r="B294" s="136" t="s">
        <v>64</v>
      </c>
      <c r="C294" s="136" t="s">
        <v>37</v>
      </c>
      <c r="D294" s="136" t="s">
        <v>131</v>
      </c>
      <c r="E294" s="136" t="s">
        <v>38</v>
      </c>
      <c r="F294" s="136" t="s">
        <v>180</v>
      </c>
      <c r="G294" s="136" t="s">
        <v>915</v>
      </c>
      <c r="H294" s="137">
        <v>5587</v>
      </c>
      <c r="I294" s="135">
        <v>4</v>
      </c>
      <c r="J294" s="138">
        <f>อุดรธานี!F109</f>
        <v>536350.79</v>
      </c>
      <c r="K294" s="139">
        <f>อุดรธานี!AL109</f>
        <v>397306.57999999996</v>
      </c>
      <c r="L294" s="140">
        <f>อุดรธานี!AM109</f>
        <v>837463.49</v>
      </c>
      <c r="M294" s="140">
        <f>อุดรธานี!AN109</f>
        <v>1131566.29</v>
      </c>
      <c r="N294" s="136"/>
      <c r="O294" s="136"/>
      <c r="P294" s="136"/>
      <c r="Q294" s="128">
        <f t="shared" si="10"/>
        <v>-294102.80000000005</v>
      </c>
      <c r="R294" s="129">
        <f t="shared" si="11"/>
        <v>149.89502237336674</v>
      </c>
    </row>
    <row r="295" spans="1:18" s="147" customFormat="1" x14ac:dyDescent="0.35">
      <c r="A295" s="141">
        <v>8</v>
      </c>
      <c r="B295" s="142" t="s">
        <v>64</v>
      </c>
      <c r="C295" s="142"/>
      <c r="D295" s="142"/>
      <c r="E295" s="142" t="s">
        <v>77</v>
      </c>
      <c r="F295" s="142"/>
      <c r="G295" s="142" t="s">
        <v>322</v>
      </c>
      <c r="H295" s="148">
        <f>SUM(H290:H294)</f>
        <v>21741</v>
      </c>
      <c r="I295" s="141"/>
      <c r="J295" s="144">
        <f>SUM(J290:J294)</f>
        <v>1354276.57</v>
      </c>
      <c r="K295" s="144">
        <f>SUM(K290:K294)</f>
        <v>904383.84</v>
      </c>
      <c r="L295" s="144">
        <f>SUM(L290:L294)</f>
        <v>3995248.8200000003</v>
      </c>
      <c r="M295" s="144">
        <f>SUM(M290:M294)</f>
        <v>5600348.3700000001</v>
      </c>
      <c r="N295" s="142">
        <v>4</v>
      </c>
      <c r="O295" s="142">
        <v>4</v>
      </c>
      <c r="P295" s="142">
        <f>N295-O295</f>
        <v>0</v>
      </c>
      <c r="Q295" s="145">
        <f t="shared" si="10"/>
        <v>-1605099.5499999998</v>
      </c>
      <c r="R295" s="146">
        <f>L295/H295</f>
        <v>183.76564187479877</v>
      </c>
    </row>
    <row r="296" spans="1:18" x14ac:dyDescent="0.35">
      <c r="A296" s="135">
        <v>1</v>
      </c>
      <c r="B296" s="136" t="s">
        <v>64</v>
      </c>
      <c r="C296" s="136" t="s">
        <v>323</v>
      </c>
      <c r="D296" s="136" t="s">
        <v>135</v>
      </c>
      <c r="E296" s="136" t="s">
        <v>48</v>
      </c>
      <c r="F296" s="136" t="s">
        <v>210</v>
      </c>
      <c r="G296" s="136" t="s">
        <v>324</v>
      </c>
      <c r="H296" s="137"/>
      <c r="I296" s="135"/>
      <c r="J296" s="138"/>
      <c r="K296" s="139"/>
      <c r="L296" s="140"/>
      <c r="M296" s="140"/>
      <c r="N296" s="136"/>
      <c r="O296" s="136"/>
      <c r="P296" s="136"/>
    </row>
    <row r="297" spans="1:18" x14ac:dyDescent="0.35">
      <c r="A297" s="135">
        <v>2</v>
      </c>
      <c r="B297" s="136" t="s">
        <v>64</v>
      </c>
      <c r="C297" s="136" t="s">
        <v>323</v>
      </c>
      <c r="D297" s="136" t="s">
        <v>135</v>
      </c>
      <c r="E297" s="136" t="s">
        <v>48</v>
      </c>
      <c r="F297" s="136" t="s">
        <v>180</v>
      </c>
      <c r="G297" s="136" t="s">
        <v>916</v>
      </c>
      <c r="H297" s="137">
        <v>3439</v>
      </c>
      <c r="I297" s="135">
        <v>3</v>
      </c>
      <c r="J297" s="138">
        <f>อุดรธานี!F110</f>
        <v>804258.46</v>
      </c>
      <c r="K297" s="139">
        <f>อุดรธานี!AL110</f>
        <v>1185726.1599999999</v>
      </c>
      <c r="L297" s="140">
        <f>อุดรธานี!AM110</f>
        <v>1223058.9100000001</v>
      </c>
      <c r="M297" s="140">
        <f>อุดรธานี!AN110</f>
        <v>1021679</v>
      </c>
      <c r="N297" s="136"/>
      <c r="O297" s="136"/>
      <c r="P297" s="136"/>
      <c r="Q297" s="128">
        <f t="shared" si="10"/>
        <v>201379.91000000015</v>
      </c>
      <c r="R297" s="129">
        <f t="shared" si="11"/>
        <v>355.64376562954351</v>
      </c>
    </row>
    <row r="298" spans="1:18" x14ac:dyDescent="0.35">
      <c r="A298" s="135">
        <v>3</v>
      </c>
      <c r="B298" s="136" t="s">
        <v>64</v>
      </c>
      <c r="C298" s="136" t="s">
        <v>323</v>
      </c>
      <c r="D298" s="136" t="s">
        <v>135</v>
      </c>
      <c r="E298" s="136" t="s">
        <v>48</v>
      </c>
      <c r="F298" s="136" t="s">
        <v>180</v>
      </c>
      <c r="G298" s="136" t="s">
        <v>917</v>
      </c>
      <c r="H298" s="137">
        <v>3012</v>
      </c>
      <c r="I298" s="135">
        <v>3</v>
      </c>
      <c r="J298" s="138">
        <f>อุดรธานี!F111</f>
        <v>212211.44</v>
      </c>
      <c r="K298" s="139">
        <f>อุดรธานี!AL111</f>
        <v>260411.06</v>
      </c>
      <c r="L298" s="140">
        <f>อุดรธานี!AM111</f>
        <v>928467.81</v>
      </c>
      <c r="M298" s="140">
        <f>อุดรธานี!AN111</f>
        <v>822945.64</v>
      </c>
      <c r="N298" s="136"/>
      <c r="O298" s="136"/>
      <c r="P298" s="136"/>
      <c r="Q298" s="128">
        <f t="shared" si="10"/>
        <v>105522.17000000004</v>
      </c>
      <c r="R298" s="129">
        <f t="shared" si="11"/>
        <v>308.25624501992036</v>
      </c>
    </row>
    <row r="299" spans="1:18" x14ac:dyDescent="0.35">
      <c r="A299" s="135">
        <v>4</v>
      </c>
      <c r="B299" s="136" t="s">
        <v>64</v>
      </c>
      <c r="C299" s="136" t="s">
        <v>323</v>
      </c>
      <c r="D299" s="136" t="s">
        <v>135</v>
      </c>
      <c r="E299" s="136" t="s">
        <v>48</v>
      </c>
      <c r="F299" s="136" t="s">
        <v>180</v>
      </c>
      <c r="G299" s="136" t="s">
        <v>918</v>
      </c>
      <c r="H299" s="137">
        <v>1981</v>
      </c>
      <c r="I299" s="135">
        <v>2</v>
      </c>
      <c r="J299" s="138">
        <f>อุดรธานี!F112</f>
        <v>432204.47</v>
      </c>
      <c r="K299" s="139">
        <f>อุดรธานี!AL112</f>
        <v>566305.66999999993</v>
      </c>
      <c r="L299" s="140">
        <f>อุดรธานี!AM112</f>
        <v>991858.9800000001</v>
      </c>
      <c r="M299" s="140">
        <f>อุดรธานี!AN112</f>
        <v>845704.71</v>
      </c>
      <c r="N299" s="136"/>
      <c r="O299" s="136"/>
      <c r="P299" s="136"/>
      <c r="Q299" s="128">
        <f t="shared" si="10"/>
        <v>146154.27000000014</v>
      </c>
      <c r="R299" s="129">
        <f t="shared" si="11"/>
        <v>500.68600706713784</v>
      </c>
    </row>
    <row r="300" spans="1:18" x14ac:dyDescent="0.35">
      <c r="A300" s="135">
        <v>5</v>
      </c>
      <c r="B300" s="136" t="s">
        <v>64</v>
      </c>
      <c r="C300" s="136" t="s">
        <v>323</v>
      </c>
      <c r="D300" s="136" t="s">
        <v>135</v>
      </c>
      <c r="E300" s="136" t="s">
        <v>48</v>
      </c>
      <c r="F300" s="136" t="s">
        <v>180</v>
      </c>
      <c r="G300" s="136" t="s">
        <v>919</v>
      </c>
      <c r="H300" s="137">
        <v>1907</v>
      </c>
      <c r="I300" s="135">
        <v>2</v>
      </c>
      <c r="J300" s="138">
        <f>อุดรธานี!F113</f>
        <v>477773.38</v>
      </c>
      <c r="K300" s="139">
        <f>อุดรธานี!AL113</f>
        <v>713498.7</v>
      </c>
      <c r="L300" s="140">
        <f>อุดรธานี!AM113</f>
        <v>539835.55000000005</v>
      </c>
      <c r="M300" s="140">
        <f>อุดรธานี!AN113</f>
        <v>486501.17000000004</v>
      </c>
      <c r="N300" s="136"/>
      <c r="O300" s="136"/>
      <c r="P300" s="136"/>
      <c r="Q300" s="128">
        <f t="shared" si="10"/>
        <v>53334.380000000005</v>
      </c>
      <c r="R300" s="129">
        <f t="shared" si="11"/>
        <v>283.08104352385948</v>
      </c>
    </row>
    <row r="301" spans="1:18" x14ac:dyDescent="0.35">
      <c r="A301" s="135">
        <v>6</v>
      </c>
      <c r="B301" s="136" t="s">
        <v>64</v>
      </c>
      <c r="C301" s="136" t="s">
        <v>323</v>
      </c>
      <c r="D301" s="136" t="s">
        <v>135</v>
      </c>
      <c r="E301" s="136" t="s">
        <v>48</v>
      </c>
      <c r="F301" s="136" t="s">
        <v>180</v>
      </c>
      <c r="G301" s="136" t="s">
        <v>920</v>
      </c>
      <c r="H301" s="137">
        <v>3127</v>
      </c>
      <c r="I301" s="135">
        <v>3</v>
      </c>
      <c r="J301" s="138">
        <f>อุดรธานี!F114</f>
        <v>349494.67</v>
      </c>
      <c r="K301" s="139">
        <f>อุดรธานี!AL114</f>
        <v>511183.88000000006</v>
      </c>
      <c r="L301" s="140">
        <f>อุดรธานี!AM114</f>
        <v>920204.86</v>
      </c>
      <c r="M301" s="140">
        <f>อุดรธานี!AN114</f>
        <v>928849.04</v>
      </c>
      <c r="N301" s="136"/>
      <c r="O301" s="136"/>
      <c r="P301" s="136"/>
      <c r="Q301" s="128">
        <f t="shared" si="10"/>
        <v>-8644.1800000000512</v>
      </c>
      <c r="R301" s="129">
        <f t="shared" si="11"/>
        <v>294.27721778062039</v>
      </c>
    </row>
    <row r="302" spans="1:18" x14ac:dyDescent="0.35">
      <c r="A302" s="135">
        <v>7</v>
      </c>
      <c r="B302" s="136" t="s">
        <v>64</v>
      </c>
      <c r="C302" s="136" t="s">
        <v>323</v>
      </c>
      <c r="D302" s="136" t="s">
        <v>135</v>
      </c>
      <c r="E302" s="136" t="s">
        <v>48</v>
      </c>
      <c r="F302" s="136" t="s">
        <v>180</v>
      </c>
      <c r="G302" s="136" t="s">
        <v>921</v>
      </c>
      <c r="H302" s="137">
        <v>2860</v>
      </c>
      <c r="I302" s="135">
        <v>2</v>
      </c>
      <c r="J302" s="138">
        <f>อุดรธานี!F115</f>
        <v>839895.73</v>
      </c>
      <c r="K302" s="139">
        <f>อุดรธานี!AL115</f>
        <v>969414.17</v>
      </c>
      <c r="L302" s="140">
        <f>อุดรธานี!AM115</f>
        <v>890104.75000000012</v>
      </c>
      <c r="M302" s="140">
        <f>อุดรธานี!AN115</f>
        <v>797306.78</v>
      </c>
      <c r="N302" s="136"/>
      <c r="O302" s="136"/>
      <c r="P302" s="136"/>
      <c r="Q302" s="128">
        <f t="shared" si="10"/>
        <v>92797.970000000088</v>
      </c>
      <c r="R302" s="129">
        <f t="shared" si="11"/>
        <v>311.22543706293709</v>
      </c>
    </row>
    <row r="303" spans="1:18" x14ac:dyDescent="0.35">
      <c r="A303" s="135">
        <v>8</v>
      </c>
      <c r="B303" s="136" t="s">
        <v>64</v>
      </c>
      <c r="C303" s="136" t="s">
        <v>323</v>
      </c>
      <c r="D303" s="136" t="s">
        <v>135</v>
      </c>
      <c r="E303" s="136" t="s">
        <v>48</v>
      </c>
      <c r="F303" s="136" t="s">
        <v>180</v>
      </c>
      <c r="G303" s="136" t="s">
        <v>922</v>
      </c>
      <c r="H303" s="137">
        <v>3321</v>
      </c>
      <c r="I303" s="135">
        <v>3</v>
      </c>
      <c r="J303" s="138">
        <f>อุดรธานี!F116</f>
        <v>1035516.71</v>
      </c>
      <c r="K303" s="139">
        <f>อุดรธานี!AL116</f>
        <v>1298115</v>
      </c>
      <c r="L303" s="140">
        <f>อุดรธานี!AM116</f>
        <v>792853.79999999993</v>
      </c>
      <c r="M303" s="140">
        <f>อุดรธานี!AN116</f>
        <v>768274.17</v>
      </c>
      <c r="N303" s="136"/>
      <c r="O303" s="136"/>
      <c r="P303" s="136"/>
      <c r="Q303" s="128">
        <f t="shared" si="10"/>
        <v>24579.629999999888</v>
      </c>
      <c r="R303" s="129">
        <f t="shared" si="11"/>
        <v>238.73947606142727</v>
      </c>
    </row>
    <row r="304" spans="1:18" x14ac:dyDescent="0.35">
      <c r="A304" s="135">
        <v>9</v>
      </c>
      <c r="B304" s="136" t="s">
        <v>64</v>
      </c>
      <c r="C304" s="136" t="s">
        <v>323</v>
      </c>
      <c r="D304" s="136" t="s">
        <v>135</v>
      </c>
      <c r="E304" s="136" t="s">
        <v>48</v>
      </c>
      <c r="F304" s="136" t="s">
        <v>180</v>
      </c>
      <c r="G304" s="136" t="s">
        <v>923</v>
      </c>
      <c r="H304" s="137">
        <v>3558</v>
      </c>
      <c r="I304" s="135">
        <v>3</v>
      </c>
      <c r="J304" s="138">
        <f>อุดรธานี!F117</f>
        <v>593016.91</v>
      </c>
      <c r="K304" s="139">
        <f>อุดรธานี!AL117</f>
        <v>828120.88</v>
      </c>
      <c r="L304" s="140">
        <f>อุดรธานี!AM117</f>
        <v>1041072.7500000001</v>
      </c>
      <c r="M304" s="140">
        <f>อุดรธานี!AN117</f>
        <v>945667.92</v>
      </c>
      <c r="N304" s="136"/>
      <c r="O304" s="136"/>
      <c r="P304" s="136"/>
      <c r="Q304" s="128">
        <f t="shared" si="10"/>
        <v>95404.830000000075</v>
      </c>
      <c r="R304" s="129">
        <f t="shared" si="11"/>
        <v>292.60054806070832</v>
      </c>
    </row>
    <row r="305" spans="1:18" x14ac:dyDescent="0.35">
      <c r="A305" s="135">
        <v>10</v>
      </c>
      <c r="B305" s="136" t="s">
        <v>64</v>
      </c>
      <c r="C305" s="136" t="s">
        <v>323</v>
      </c>
      <c r="D305" s="136" t="s">
        <v>135</v>
      </c>
      <c r="E305" s="136" t="s">
        <v>48</v>
      </c>
      <c r="F305" s="136" t="s">
        <v>180</v>
      </c>
      <c r="G305" s="136" t="s">
        <v>924</v>
      </c>
      <c r="H305" s="137">
        <v>1774</v>
      </c>
      <c r="I305" s="135">
        <v>2</v>
      </c>
      <c r="J305" s="138">
        <f>อุดรธานี!F118</f>
        <v>97563.41</v>
      </c>
      <c r="K305" s="139">
        <f>อุดรธานี!AL118</f>
        <v>-241113.47999999998</v>
      </c>
      <c r="L305" s="140">
        <f>อุดรธานี!AM118</f>
        <v>799179.2</v>
      </c>
      <c r="M305" s="140">
        <f>อุดรธานี!AN118</f>
        <v>759292.6100000001</v>
      </c>
      <c r="N305" s="136"/>
      <c r="O305" s="136"/>
      <c r="P305" s="136"/>
      <c r="Q305" s="128">
        <f t="shared" si="10"/>
        <v>39886.589999999851</v>
      </c>
      <c r="R305" s="129">
        <f t="shared" si="11"/>
        <v>450.495603156708</v>
      </c>
    </row>
    <row r="306" spans="1:18" x14ac:dyDescent="0.35">
      <c r="A306" s="135">
        <v>11</v>
      </c>
      <c r="B306" s="136" t="s">
        <v>64</v>
      </c>
      <c r="C306" s="136" t="s">
        <v>323</v>
      </c>
      <c r="D306" s="136" t="s">
        <v>135</v>
      </c>
      <c r="E306" s="136" t="s">
        <v>48</v>
      </c>
      <c r="F306" s="136" t="s">
        <v>180</v>
      </c>
      <c r="G306" s="136" t="s">
        <v>925</v>
      </c>
      <c r="H306" s="137">
        <v>1942</v>
      </c>
      <c r="I306" s="135">
        <v>2</v>
      </c>
      <c r="J306" s="138">
        <f>อุดรธานี!F119</f>
        <v>168128.45</v>
      </c>
      <c r="K306" s="139">
        <f>อุดรธานี!AL119</f>
        <v>163013.00000000006</v>
      </c>
      <c r="L306" s="140">
        <f>อุดรธานี!AM119</f>
        <v>608410.32999999996</v>
      </c>
      <c r="M306" s="140">
        <f>อุดรธานี!AN119</f>
        <v>521446.91000000003</v>
      </c>
      <c r="N306" s="136"/>
      <c r="O306" s="136"/>
      <c r="P306" s="136"/>
      <c r="Q306" s="128">
        <f t="shared" si="10"/>
        <v>86963.419999999925</v>
      </c>
      <c r="R306" s="129">
        <f t="shared" si="11"/>
        <v>313.2905921730175</v>
      </c>
    </row>
    <row r="307" spans="1:18" x14ac:dyDescent="0.35">
      <c r="A307" s="135">
        <v>12</v>
      </c>
      <c r="B307" s="136" t="s">
        <v>64</v>
      </c>
      <c r="C307" s="136" t="s">
        <v>323</v>
      </c>
      <c r="D307" s="136" t="s">
        <v>135</v>
      </c>
      <c r="E307" s="136" t="s">
        <v>48</v>
      </c>
      <c r="F307" s="136" t="s">
        <v>180</v>
      </c>
      <c r="G307" s="136" t="s">
        <v>926</v>
      </c>
      <c r="H307" s="137">
        <v>2702</v>
      </c>
      <c r="I307" s="135">
        <v>2</v>
      </c>
      <c r="J307" s="138">
        <f>อุดรธานี!F120</f>
        <v>155869.51999999999</v>
      </c>
      <c r="K307" s="139">
        <f>อุดรธานี!AL120</f>
        <v>73867.129999999976</v>
      </c>
      <c r="L307" s="140">
        <f>อุดรธานี!AM120</f>
        <v>875384.22</v>
      </c>
      <c r="M307" s="140">
        <f>อุดรธานี!AN120</f>
        <v>770816.46</v>
      </c>
      <c r="N307" s="136"/>
      <c r="O307" s="136"/>
      <c r="P307" s="136"/>
      <c r="Q307" s="128">
        <f t="shared" si="10"/>
        <v>104567.76000000001</v>
      </c>
      <c r="R307" s="129">
        <f t="shared" si="11"/>
        <v>323.97639526276834</v>
      </c>
    </row>
    <row r="308" spans="1:18" x14ac:dyDescent="0.35">
      <c r="A308" s="135">
        <v>13</v>
      </c>
      <c r="B308" s="136" t="s">
        <v>64</v>
      </c>
      <c r="C308" s="136" t="s">
        <v>323</v>
      </c>
      <c r="D308" s="136" t="s">
        <v>135</v>
      </c>
      <c r="E308" s="136" t="s">
        <v>48</v>
      </c>
      <c r="F308" s="136" t="s">
        <v>180</v>
      </c>
      <c r="G308" s="136" t="s">
        <v>927</v>
      </c>
      <c r="H308" s="137">
        <v>2772</v>
      </c>
      <c r="I308" s="135">
        <v>2</v>
      </c>
      <c r="J308" s="138">
        <f>อุดรธานี!F121</f>
        <v>640231.21</v>
      </c>
      <c r="K308" s="139">
        <f>อุดรธานี!AL121</f>
        <v>522692.25999999995</v>
      </c>
      <c r="L308" s="140">
        <f>อุดรธานี!AM121</f>
        <v>1011903.39</v>
      </c>
      <c r="M308" s="140">
        <f>อุดรธานี!AN121</f>
        <v>801710.39</v>
      </c>
      <c r="N308" s="136"/>
      <c r="O308" s="136"/>
      <c r="P308" s="136"/>
      <c r="Q308" s="128">
        <f t="shared" si="10"/>
        <v>210193</v>
      </c>
      <c r="R308" s="129">
        <f t="shared" si="11"/>
        <v>365.04451298701298</v>
      </c>
    </row>
    <row r="309" spans="1:18" s="147" customFormat="1" x14ac:dyDescent="0.35">
      <c r="A309" s="141">
        <v>9</v>
      </c>
      <c r="B309" s="142" t="s">
        <v>64</v>
      </c>
      <c r="C309" s="142"/>
      <c r="D309" s="142"/>
      <c r="E309" s="142" t="s">
        <v>77</v>
      </c>
      <c r="F309" s="142"/>
      <c r="G309" s="142" t="s">
        <v>325</v>
      </c>
      <c r="H309" s="148">
        <f>SUM(H296:H308)</f>
        <v>32395</v>
      </c>
      <c r="I309" s="141"/>
      <c r="J309" s="144">
        <f>SUM(J296:J308)</f>
        <v>5806164.3599999994</v>
      </c>
      <c r="K309" s="144">
        <f>SUM(K296:K308)</f>
        <v>6851234.4299999988</v>
      </c>
      <c r="L309" s="144">
        <f>SUM(L296:L308)</f>
        <v>10622334.550000001</v>
      </c>
      <c r="M309" s="144">
        <f>SUM(M296:M308)</f>
        <v>9470194.8000000007</v>
      </c>
      <c r="N309" s="142">
        <v>12</v>
      </c>
      <c r="O309" s="142">
        <v>12</v>
      </c>
      <c r="P309" s="142">
        <f>N309-O309</f>
        <v>0</v>
      </c>
      <c r="Q309" s="145">
        <f t="shared" si="10"/>
        <v>1152139.75</v>
      </c>
      <c r="R309" s="146">
        <f>L309/H309</f>
        <v>327.90043370890572</v>
      </c>
    </row>
    <row r="310" spans="1:18" x14ac:dyDescent="0.35">
      <c r="A310" s="135">
        <v>1</v>
      </c>
      <c r="B310" s="136" t="s">
        <v>64</v>
      </c>
      <c r="C310" s="136" t="s">
        <v>39</v>
      </c>
      <c r="D310" s="136" t="s">
        <v>139</v>
      </c>
      <c r="E310" s="136" t="s">
        <v>40</v>
      </c>
      <c r="F310" s="136" t="s">
        <v>210</v>
      </c>
      <c r="G310" s="136" t="s">
        <v>326</v>
      </c>
      <c r="H310" s="137"/>
      <c r="I310" s="135"/>
      <c r="J310" s="138"/>
      <c r="K310" s="139"/>
      <c r="L310" s="140"/>
      <c r="M310" s="140"/>
      <c r="N310" s="136"/>
      <c r="O310" s="136"/>
      <c r="P310" s="136"/>
    </row>
    <row r="311" spans="1:18" x14ac:dyDescent="0.35">
      <c r="A311" s="135">
        <v>2</v>
      </c>
      <c r="B311" s="136" t="s">
        <v>64</v>
      </c>
      <c r="C311" s="136" t="s">
        <v>39</v>
      </c>
      <c r="D311" s="136" t="s">
        <v>139</v>
      </c>
      <c r="E311" s="136" t="s">
        <v>40</v>
      </c>
      <c r="F311" s="136" t="s">
        <v>180</v>
      </c>
      <c r="G311" s="136" t="s">
        <v>928</v>
      </c>
      <c r="H311" s="137">
        <v>6140</v>
      </c>
      <c r="I311" s="135">
        <v>5</v>
      </c>
      <c r="J311" s="138">
        <f>อุดรธานี!F122</f>
        <v>377956.05</v>
      </c>
      <c r="K311" s="139">
        <f>อุดรธานี!AL122</f>
        <v>477443.83999999997</v>
      </c>
      <c r="L311" s="140">
        <f>อุดรธานี!AM122</f>
        <v>1265563.74</v>
      </c>
      <c r="M311" s="140">
        <f>อุดรธานี!AN122</f>
        <v>1315473.05</v>
      </c>
      <c r="N311" s="136"/>
      <c r="O311" s="136"/>
      <c r="P311" s="136"/>
      <c r="Q311" s="128">
        <f t="shared" si="10"/>
        <v>-49909.310000000056</v>
      </c>
      <c r="R311" s="129">
        <f t="shared" si="11"/>
        <v>206.11787296416938</v>
      </c>
    </row>
    <row r="312" spans="1:18" x14ac:dyDescent="0.35">
      <c r="A312" s="135">
        <v>3</v>
      </c>
      <c r="B312" s="136" t="s">
        <v>64</v>
      </c>
      <c r="C312" s="136" t="s">
        <v>39</v>
      </c>
      <c r="D312" s="136" t="s">
        <v>139</v>
      </c>
      <c r="E312" s="136" t="s">
        <v>40</v>
      </c>
      <c r="F312" s="136" t="s">
        <v>180</v>
      </c>
      <c r="G312" s="136" t="s">
        <v>929</v>
      </c>
      <c r="H312" s="137">
        <v>5316</v>
      </c>
      <c r="I312" s="135">
        <v>4</v>
      </c>
      <c r="J312" s="138">
        <f>อุดรธานี!F123</f>
        <v>361220.2</v>
      </c>
      <c r="K312" s="139">
        <f>อุดรธานี!AL123</f>
        <v>415435.43</v>
      </c>
      <c r="L312" s="140">
        <f>อุดรธานี!AM123</f>
        <v>1391520.23</v>
      </c>
      <c r="M312" s="140">
        <f>อุดรธานี!AN123</f>
        <v>1251207.54</v>
      </c>
      <c r="N312" s="136"/>
      <c r="O312" s="136"/>
      <c r="P312" s="136"/>
      <c r="Q312" s="128">
        <f t="shared" si="10"/>
        <v>140312.68999999994</v>
      </c>
      <c r="R312" s="129">
        <f t="shared" si="11"/>
        <v>261.76076561324305</v>
      </c>
    </row>
    <row r="313" spans="1:18" x14ac:dyDescent="0.35">
      <c r="A313" s="135">
        <v>4</v>
      </c>
      <c r="B313" s="136" t="s">
        <v>64</v>
      </c>
      <c r="C313" s="136" t="s">
        <v>39</v>
      </c>
      <c r="D313" s="136" t="s">
        <v>139</v>
      </c>
      <c r="E313" s="136" t="s">
        <v>40</v>
      </c>
      <c r="F313" s="136" t="s">
        <v>180</v>
      </c>
      <c r="G313" s="136" t="s">
        <v>930</v>
      </c>
      <c r="H313" s="137">
        <v>1456</v>
      </c>
      <c r="I313" s="135">
        <v>1</v>
      </c>
      <c r="J313" s="138">
        <f>อุดรธานี!F124</f>
        <v>78073.3</v>
      </c>
      <c r="K313" s="139">
        <f>อุดรธานี!AL124</f>
        <v>14271.820000000007</v>
      </c>
      <c r="L313" s="140">
        <f>อุดรธานี!AM124</f>
        <v>378093</v>
      </c>
      <c r="M313" s="140">
        <f>อุดรธานี!AN124</f>
        <v>418832.03</v>
      </c>
      <c r="N313" s="136"/>
      <c r="O313" s="136"/>
      <c r="P313" s="136"/>
      <c r="Q313" s="128">
        <f t="shared" si="10"/>
        <v>-40739.030000000028</v>
      </c>
      <c r="R313" s="129">
        <f t="shared" si="11"/>
        <v>259.67925824175825</v>
      </c>
    </row>
    <row r="314" spans="1:18" x14ac:dyDescent="0.35">
      <c r="A314" s="135">
        <v>5</v>
      </c>
      <c r="B314" s="136" t="s">
        <v>64</v>
      </c>
      <c r="C314" s="136" t="s">
        <v>39</v>
      </c>
      <c r="D314" s="136" t="s">
        <v>139</v>
      </c>
      <c r="E314" s="136" t="s">
        <v>40</v>
      </c>
      <c r="F314" s="136" t="s">
        <v>180</v>
      </c>
      <c r="G314" s="136" t="s">
        <v>931</v>
      </c>
      <c r="H314" s="137">
        <v>2839</v>
      </c>
      <c r="I314" s="135">
        <v>2</v>
      </c>
      <c r="J314" s="138">
        <f>อุดรธานี!F125</f>
        <v>290321.02</v>
      </c>
      <c r="K314" s="139">
        <f>อุดรธานี!AL125</f>
        <v>266187.44</v>
      </c>
      <c r="L314" s="140">
        <f>อุดรธานี!AM125</f>
        <v>834875.5</v>
      </c>
      <c r="M314" s="140">
        <f>อุดรธานี!AN125</f>
        <v>725451.15999999992</v>
      </c>
      <c r="N314" s="136"/>
      <c r="O314" s="136"/>
      <c r="P314" s="136"/>
      <c r="Q314" s="128">
        <f t="shared" si="10"/>
        <v>109424.34000000008</v>
      </c>
      <c r="R314" s="129">
        <f t="shared" si="11"/>
        <v>294.07379358929199</v>
      </c>
    </row>
    <row r="315" spans="1:18" x14ac:dyDescent="0.35">
      <c r="A315" s="135">
        <v>6</v>
      </c>
      <c r="B315" s="136" t="s">
        <v>64</v>
      </c>
      <c r="C315" s="136" t="s">
        <v>39</v>
      </c>
      <c r="D315" s="136" t="s">
        <v>139</v>
      </c>
      <c r="E315" s="136" t="s">
        <v>40</v>
      </c>
      <c r="F315" s="136" t="s">
        <v>180</v>
      </c>
      <c r="G315" s="136" t="s">
        <v>932</v>
      </c>
      <c r="H315" s="137">
        <v>4500</v>
      </c>
      <c r="I315" s="135">
        <v>3</v>
      </c>
      <c r="J315" s="138">
        <f>อุดรธานี!F126</f>
        <v>826991.94</v>
      </c>
      <c r="K315" s="139">
        <f>อุดรธานี!AL126</f>
        <v>843886.89999999991</v>
      </c>
      <c r="L315" s="140">
        <f>อุดรธานี!AM126</f>
        <v>822072.79</v>
      </c>
      <c r="M315" s="140">
        <f>อุดรธานี!AN126</f>
        <v>1017637.69</v>
      </c>
      <c r="N315" s="136"/>
      <c r="O315" s="136"/>
      <c r="P315" s="136"/>
      <c r="Q315" s="128">
        <f t="shared" si="10"/>
        <v>-195564.89999999991</v>
      </c>
      <c r="R315" s="129">
        <f t="shared" si="11"/>
        <v>182.68284222222223</v>
      </c>
    </row>
    <row r="316" spans="1:18" x14ac:dyDescent="0.35">
      <c r="A316" s="135">
        <v>7</v>
      </c>
      <c r="B316" s="136" t="s">
        <v>64</v>
      </c>
      <c r="C316" s="136" t="s">
        <v>39</v>
      </c>
      <c r="D316" s="136" t="s">
        <v>139</v>
      </c>
      <c r="E316" s="136" t="s">
        <v>40</v>
      </c>
      <c r="F316" s="136" t="s">
        <v>180</v>
      </c>
      <c r="G316" s="136" t="s">
        <v>933</v>
      </c>
      <c r="H316" s="137">
        <v>4502</v>
      </c>
      <c r="I316" s="135">
        <v>4</v>
      </c>
      <c r="J316" s="138">
        <f>อุดรธานี!F127</f>
        <v>828958.52</v>
      </c>
      <c r="K316" s="139">
        <f>อุดรธานี!AL127</f>
        <v>879090.81</v>
      </c>
      <c r="L316" s="140">
        <f>อุดรธานี!AM127</f>
        <v>662260.41999999993</v>
      </c>
      <c r="M316" s="140">
        <f>อุดรธานี!AN127</f>
        <v>651419.26</v>
      </c>
      <c r="N316" s="136"/>
      <c r="O316" s="136"/>
      <c r="P316" s="136"/>
      <c r="Q316" s="128">
        <f t="shared" si="10"/>
        <v>10841.159999999916</v>
      </c>
      <c r="R316" s="129">
        <f t="shared" si="11"/>
        <v>147.10360284318079</v>
      </c>
    </row>
    <row r="317" spans="1:18" x14ac:dyDescent="0.35">
      <c r="A317" s="135">
        <v>8</v>
      </c>
      <c r="B317" s="136" t="s">
        <v>64</v>
      </c>
      <c r="C317" s="136" t="s">
        <v>39</v>
      </c>
      <c r="D317" s="136" t="s">
        <v>139</v>
      </c>
      <c r="E317" s="136" t="s">
        <v>40</v>
      </c>
      <c r="F317" s="136" t="s">
        <v>180</v>
      </c>
      <c r="G317" s="136" t="s">
        <v>934</v>
      </c>
      <c r="H317" s="137">
        <v>4191</v>
      </c>
      <c r="I317" s="135">
        <v>3</v>
      </c>
      <c r="J317" s="138">
        <f>อุดรธานี!F128</f>
        <v>173811.22</v>
      </c>
      <c r="K317" s="139">
        <f>อุดรธานี!AL128</f>
        <v>256869.75</v>
      </c>
      <c r="L317" s="140">
        <f>อุดรธานี!AM128</f>
        <v>797031.5</v>
      </c>
      <c r="M317" s="140">
        <f>อุดรธานี!AN128</f>
        <v>908834.03</v>
      </c>
      <c r="N317" s="136"/>
      <c r="O317" s="136"/>
      <c r="P317" s="136"/>
      <c r="Q317" s="128">
        <f t="shared" si="10"/>
        <v>-111802.53000000003</v>
      </c>
      <c r="R317" s="129">
        <f t="shared" si="11"/>
        <v>190.17692674779289</v>
      </c>
    </row>
    <row r="318" spans="1:18" x14ac:dyDescent="0.35">
      <c r="A318" s="135">
        <v>9</v>
      </c>
      <c r="B318" s="136" t="s">
        <v>64</v>
      </c>
      <c r="C318" s="136" t="s">
        <v>39</v>
      </c>
      <c r="D318" s="136" t="s">
        <v>139</v>
      </c>
      <c r="E318" s="136" t="s">
        <v>40</v>
      </c>
      <c r="F318" s="136" t="s">
        <v>180</v>
      </c>
      <c r="G318" s="136" t="s">
        <v>935</v>
      </c>
      <c r="H318" s="137">
        <v>3088</v>
      </c>
      <c r="I318" s="135">
        <v>3</v>
      </c>
      <c r="J318" s="138">
        <f>อุดรธานี!F129</f>
        <v>657196.72</v>
      </c>
      <c r="K318" s="139">
        <f>อุดรธานี!AL129</f>
        <v>627874.57999999996</v>
      </c>
      <c r="L318" s="140">
        <f>อุดรธานี!AM129</f>
        <v>843373.94</v>
      </c>
      <c r="M318" s="140">
        <f>อุดรธานี!AN129</f>
        <v>999884.33000000007</v>
      </c>
      <c r="N318" s="136"/>
      <c r="O318" s="136"/>
      <c r="P318" s="136"/>
      <c r="Q318" s="128">
        <f t="shared" si="10"/>
        <v>-156510.39000000013</v>
      </c>
      <c r="R318" s="129">
        <f t="shared" si="11"/>
        <v>273.11332253886007</v>
      </c>
    </row>
    <row r="319" spans="1:18" x14ac:dyDescent="0.35">
      <c r="A319" s="135">
        <v>10</v>
      </c>
      <c r="B319" s="136" t="s">
        <v>64</v>
      </c>
      <c r="C319" s="136" t="s">
        <v>39</v>
      </c>
      <c r="D319" s="136" t="s">
        <v>139</v>
      </c>
      <c r="E319" s="136" t="s">
        <v>40</v>
      </c>
      <c r="F319" s="136" t="s">
        <v>180</v>
      </c>
      <c r="G319" s="136" t="s">
        <v>936</v>
      </c>
      <c r="H319" s="137">
        <v>2809</v>
      </c>
      <c r="I319" s="135">
        <v>2</v>
      </c>
      <c r="J319" s="138">
        <f>อุดรธานี!F130</f>
        <v>230557.35</v>
      </c>
      <c r="K319" s="139">
        <f>อุดรธานี!AL130</f>
        <v>284345.11000000004</v>
      </c>
      <c r="L319" s="140">
        <f>อุดรธานี!AM130</f>
        <v>830508.5</v>
      </c>
      <c r="M319" s="140">
        <f>อุดรธานี!AN130</f>
        <v>836631.14</v>
      </c>
      <c r="N319" s="136"/>
      <c r="O319" s="136"/>
      <c r="P319" s="136"/>
      <c r="Q319" s="128">
        <f t="shared" si="10"/>
        <v>-6122.640000000014</v>
      </c>
      <c r="R319" s="129">
        <f t="shared" si="11"/>
        <v>295.65984336062655</v>
      </c>
    </row>
    <row r="320" spans="1:18" x14ac:dyDescent="0.35">
      <c r="A320" s="135">
        <v>11</v>
      </c>
      <c r="B320" s="136" t="s">
        <v>64</v>
      </c>
      <c r="C320" s="136" t="s">
        <v>39</v>
      </c>
      <c r="D320" s="136" t="s">
        <v>139</v>
      </c>
      <c r="E320" s="136" t="s">
        <v>40</v>
      </c>
      <c r="F320" s="136" t="s">
        <v>180</v>
      </c>
      <c r="G320" s="136" t="s">
        <v>937</v>
      </c>
      <c r="H320" s="137">
        <v>2809</v>
      </c>
      <c r="I320" s="135">
        <v>2</v>
      </c>
      <c r="J320" s="138">
        <f>อุดรธานี!F131</f>
        <v>95160.960000000006</v>
      </c>
      <c r="K320" s="139">
        <f>อุดรธานี!AL131</f>
        <v>91623.34</v>
      </c>
      <c r="L320" s="140">
        <f>อุดรธานี!AM131</f>
        <v>594942.92999999993</v>
      </c>
      <c r="M320" s="140">
        <f>อุดรธานี!AN131</f>
        <v>719216.6100000001</v>
      </c>
      <c r="N320" s="136"/>
      <c r="O320" s="136"/>
      <c r="P320" s="136"/>
      <c r="Q320" s="128">
        <f t="shared" si="10"/>
        <v>-124273.68000000017</v>
      </c>
      <c r="R320" s="129">
        <f t="shared" si="11"/>
        <v>211.79883588465643</v>
      </c>
    </row>
    <row r="321" spans="1:18" s="147" customFormat="1" x14ac:dyDescent="0.35">
      <c r="A321" s="141">
        <v>10</v>
      </c>
      <c r="B321" s="142" t="s">
        <v>64</v>
      </c>
      <c r="C321" s="142"/>
      <c r="D321" s="142"/>
      <c r="E321" s="142" t="s">
        <v>77</v>
      </c>
      <c r="F321" s="142"/>
      <c r="G321" s="142" t="s">
        <v>327</v>
      </c>
      <c r="H321" s="148">
        <f>SUM(H310:H320)</f>
        <v>37650</v>
      </c>
      <c r="I321" s="141"/>
      <c r="J321" s="144">
        <f>SUM(J310:J320)</f>
        <v>3920247.2800000007</v>
      </c>
      <c r="K321" s="144">
        <f>SUM(K310:K320)</f>
        <v>4157029.02</v>
      </c>
      <c r="L321" s="144">
        <f>SUM(L310:L320)</f>
        <v>8420242.5499999989</v>
      </c>
      <c r="M321" s="144">
        <f>SUM(M310:M320)</f>
        <v>8844586.8399999999</v>
      </c>
      <c r="N321" s="142">
        <v>10</v>
      </c>
      <c r="O321" s="142">
        <v>10</v>
      </c>
      <c r="P321" s="142">
        <f>N321-O321</f>
        <v>0</v>
      </c>
      <c r="Q321" s="145">
        <f t="shared" si="10"/>
        <v>-424344.29000000097</v>
      </c>
      <c r="R321" s="146">
        <f>L321/H321</f>
        <v>223.64522045152719</v>
      </c>
    </row>
    <row r="322" spans="1:18" x14ac:dyDescent="0.35">
      <c r="A322" s="135">
        <v>1</v>
      </c>
      <c r="B322" s="136" t="s">
        <v>64</v>
      </c>
      <c r="C322" s="136" t="s">
        <v>328</v>
      </c>
      <c r="D322" s="136" t="s">
        <v>158</v>
      </c>
      <c r="E322" s="136" t="s">
        <v>49</v>
      </c>
      <c r="F322" s="136" t="s">
        <v>329</v>
      </c>
      <c r="G322" s="136" t="s">
        <v>330</v>
      </c>
      <c r="H322" s="137"/>
      <c r="I322" s="135"/>
      <c r="J322" s="138"/>
      <c r="K322" s="139"/>
      <c r="L322" s="140"/>
      <c r="M322" s="140"/>
      <c r="N322" s="136"/>
      <c r="O322" s="136"/>
      <c r="P322" s="136"/>
    </row>
    <row r="323" spans="1:18" x14ac:dyDescent="0.35">
      <c r="A323" s="135">
        <v>2</v>
      </c>
      <c r="B323" s="136" t="s">
        <v>64</v>
      </c>
      <c r="C323" s="136" t="s">
        <v>328</v>
      </c>
      <c r="D323" s="136" t="s">
        <v>158</v>
      </c>
      <c r="E323" s="136" t="s">
        <v>49</v>
      </c>
      <c r="F323" s="136" t="s">
        <v>180</v>
      </c>
      <c r="G323" s="136" t="s">
        <v>938</v>
      </c>
      <c r="H323" s="137">
        <v>8788</v>
      </c>
      <c r="I323" s="135">
        <v>5</v>
      </c>
      <c r="J323" s="138">
        <f>อุดรธานี!F132</f>
        <v>543511.42000000004</v>
      </c>
      <c r="K323" s="139">
        <f>อุดรธานี!AL132</f>
        <v>628571.82000000007</v>
      </c>
      <c r="L323" s="140">
        <f>อุดรธานี!AM132</f>
        <v>1605272.4</v>
      </c>
      <c r="M323" s="140">
        <f>อุดรธานี!AN132</f>
        <v>1441798.55</v>
      </c>
      <c r="N323" s="136"/>
      <c r="O323" s="136"/>
      <c r="P323" s="136"/>
      <c r="Q323" s="128">
        <f t="shared" si="10"/>
        <v>163473.84999999986</v>
      </c>
      <c r="R323" s="129">
        <f t="shared" si="11"/>
        <v>182.66640873918979</v>
      </c>
    </row>
    <row r="324" spans="1:18" x14ac:dyDescent="0.35">
      <c r="A324" s="135">
        <v>3</v>
      </c>
      <c r="B324" s="136" t="s">
        <v>64</v>
      </c>
      <c r="C324" s="136" t="s">
        <v>328</v>
      </c>
      <c r="D324" s="136" t="s">
        <v>158</v>
      </c>
      <c r="E324" s="136" t="s">
        <v>49</v>
      </c>
      <c r="F324" s="136" t="s">
        <v>180</v>
      </c>
      <c r="G324" s="136" t="s">
        <v>939</v>
      </c>
      <c r="H324" s="137">
        <v>4890</v>
      </c>
      <c r="I324" s="135">
        <v>4</v>
      </c>
      <c r="J324" s="138">
        <f>อุดรธานี!F133</f>
        <v>594852.71</v>
      </c>
      <c r="K324" s="139">
        <f>อุดรธานี!AL133</f>
        <v>706888.88</v>
      </c>
      <c r="L324" s="140">
        <f>อุดรธานี!AM133</f>
        <v>1278066.1800000002</v>
      </c>
      <c r="M324" s="140">
        <f>อุดรธานี!AN133</f>
        <v>1096321.3599999999</v>
      </c>
      <c r="N324" s="136"/>
      <c r="O324" s="136"/>
      <c r="P324" s="136"/>
      <c r="Q324" s="128">
        <f t="shared" si="10"/>
        <v>181744.8200000003</v>
      </c>
      <c r="R324" s="129">
        <f t="shared" si="11"/>
        <v>261.36322699386506</v>
      </c>
    </row>
    <row r="325" spans="1:18" x14ac:dyDescent="0.35">
      <c r="A325" s="135">
        <v>4</v>
      </c>
      <c r="B325" s="136" t="s">
        <v>64</v>
      </c>
      <c r="C325" s="136" t="s">
        <v>328</v>
      </c>
      <c r="D325" s="136" t="s">
        <v>158</v>
      </c>
      <c r="E325" s="136" t="s">
        <v>49</v>
      </c>
      <c r="F325" s="136" t="s">
        <v>180</v>
      </c>
      <c r="G325" s="136" t="s">
        <v>940</v>
      </c>
      <c r="H325" s="137">
        <v>8526</v>
      </c>
      <c r="I325" s="135">
        <v>5</v>
      </c>
      <c r="J325" s="138">
        <f>อุดรธานี!F134</f>
        <v>725729.74</v>
      </c>
      <c r="K325" s="139">
        <f>อุดรธานี!AL134</f>
        <v>767385.22</v>
      </c>
      <c r="L325" s="140">
        <f>อุดรธานี!AM134</f>
        <v>1917240.57</v>
      </c>
      <c r="M325" s="140">
        <f>อุดรธานี!AN134</f>
        <v>1805868.94</v>
      </c>
      <c r="N325" s="136"/>
      <c r="O325" s="136"/>
      <c r="P325" s="136"/>
      <c r="Q325" s="128">
        <f t="shared" si="10"/>
        <v>111371.63000000012</v>
      </c>
      <c r="R325" s="129">
        <f t="shared" si="11"/>
        <v>224.86987684729064</v>
      </c>
    </row>
    <row r="326" spans="1:18" x14ac:dyDescent="0.35">
      <c r="A326" s="135">
        <v>5</v>
      </c>
      <c r="B326" s="136" t="s">
        <v>64</v>
      </c>
      <c r="C326" s="136" t="s">
        <v>328</v>
      </c>
      <c r="D326" s="136" t="s">
        <v>158</v>
      </c>
      <c r="E326" s="136" t="s">
        <v>49</v>
      </c>
      <c r="F326" s="136" t="s">
        <v>180</v>
      </c>
      <c r="G326" s="136" t="s">
        <v>941</v>
      </c>
      <c r="H326" s="137">
        <v>6442</v>
      </c>
      <c r="I326" s="135">
        <v>5</v>
      </c>
      <c r="J326" s="138">
        <f>อุดรธานี!F135</f>
        <v>439500.47</v>
      </c>
      <c r="K326" s="139">
        <f>อุดรธานี!AL135</f>
        <v>540196.21</v>
      </c>
      <c r="L326" s="140">
        <f>อุดรธานี!AM135</f>
        <v>932949.35</v>
      </c>
      <c r="M326" s="140">
        <f>อุดรธานี!AN135</f>
        <v>965977.9800000001</v>
      </c>
      <c r="N326" s="136"/>
      <c r="O326" s="136"/>
      <c r="P326" s="136"/>
      <c r="Q326" s="128">
        <f t="shared" ref="Q326:Q389" si="12">L326-M326</f>
        <v>-33028.630000000121</v>
      </c>
      <c r="R326" s="129">
        <f t="shared" ref="R326:R389" si="13">L326/H326</f>
        <v>144.82293542378144</v>
      </c>
    </row>
    <row r="327" spans="1:18" x14ac:dyDescent="0.35">
      <c r="A327" s="135">
        <v>6</v>
      </c>
      <c r="B327" s="136" t="s">
        <v>64</v>
      </c>
      <c r="C327" s="136" t="s">
        <v>328</v>
      </c>
      <c r="D327" s="136" t="s">
        <v>158</v>
      </c>
      <c r="E327" s="136" t="s">
        <v>49</v>
      </c>
      <c r="F327" s="136" t="s">
        <v>180</v>
      </c>
      <c r="G327" s="136" t="s">
        <v>942</v>
      </c>
      <c r="H327" s="137">
        <v>3652</v>
      </c>
      <c r="I327" s="135">
        <v>3</v>
      </c>
      <c r="J327" s="138">
        <f>อุดรธานี!F136</f>
        <v>378392.65</v>
      </c>
      <c r="K327" s="139">
        <f>อุดรธานี!AL136</f>
        <v>421210.59</v>
      </c>
      <c r="L327" s="140">
        <f>อุดรธานี!AM136</f>
        <v>762518.07000000007</v>
      </c>
      <c r="M327" s="140">
        <f>อุดรธานี!AN136</f>
        <v>773569.64</v>
      </c>
      <c r="N327" s="136"/>
      <c r="O327" s="136"/>
      <c r="P327" s="136"/>
      <c r="Q327" s="128">
        <f t="shared" si="12"/>
        <v>-11051.569999999949</v>
      </c>
      <c r="R327" s="129">
        <f t="shared" si="13"/>
        <v>208.79465224534505</v>
      </c>
    </row>
    <row r="328" spans="1:18" x14ac:dyDescent="0.35">
      <c r="A328" s="135">
        <v>7</v>
      </c>
      <c r="B328" s="136" t="s">
        <v>64</v>
      </c>
      <c r="C328" s="136" t="s">
        <v>328</v>
      </c>
      <c r="D328" s="136" t="s">
        <v>158</v>
      </c>
      <c r="E328" s="136" t="s">
        <v>49</v>
      </c>
      <c r="F328" s="136" t="s">
        <v>180</v>
      </c>
      <c r="G328" s="136" t="s">
        <v>943</v>
      </c>
      <c r="H328" s="137">
        <v>7302</v>
      </c>
      <c r="I328" s="135">
        <v>5</v>
      </c>
      <c r="J328" s="138">
        <f>อุดรธานี!F137</f>
        <v>461462.88</v>
      </c>
      <c r="K328" s="139">
        <f>อุดรธานี!AL137</f>
        <v>898376.03</v>
      </c>
      <c r="L328" s="140">
        <f>อุดรธานี!AM137</f>
        <v>2081228.01</v>
      </c>
      <c r="M328" s="140">
        <f>อุดรธานี!AN137</f>
        <v>1220898.43</v>
      </c>
      <c r="N328" s="136"/>
      <c r="O328" s="136"/>
      <c r="P328" s="136"/>
      <c r="Q328" s="128">
        <f t="shared" si="12"/>
        <v>860329.58000000007</v>
      </c>
      <c r="R328" s="129">
        <f t="shared" si="13"/>
        <v>285.02163927691043</v>
      </c>
    </row>
    <row r="329" spans="1:18" x14ac:dyDescent="0.35">
      <c r="A329" s="135">
        <v>8</v>
      </c>
      <c r="B329" s="136" t="s">
        <v>64</v>
      </c>
      <c r="C329" s="136" t="s">
        <v>328</v>
      </c>
      <c r="D329" s="136" t="s">
        <v>158</v>
      </c>
      <c r="E329" s="136" t="s">
        <v>49</v>
      </c>
      <c r="F329" s="136" t="s">
        <v>180</v>
      </c>
      <c r="G329" s="136" t="s">
        <v>944</v>
      </c>
      <c r="H329" s="137">
        <v>3122</v>
      </c>
      <c r="I329" s="135">
        <v>3</v>
      </c>
      <c r="J329" s="138">
        <f>อุดรธานี!F138</f>
        <v>339645.21</v>
      </c>
      <c r="K329" s="139">
        <f>อุดรธานี!AL138</f>
        <v>404360.83000000007</v>
      </c>
      <c r="L329" s="140">
        <f>อุดรธานี!AM138</f>
        <v>1071752.06</v>
      </c>
      <c r="M329" s="140">
        <f>อุดรธานี!AN138</f>
        <v>1197397.8899999999</v>
      </c>
      <c r="N329" s="136"/>
      <c r="O329" s="136"/>
      <c r="P329" s="136"/>
      <c r="Q329" s="128">
        <f t="shared" si="12"/>
        <v>-125645.82999999984</v>
      </c>
      <c r="R329" s="129">
        <f t="shared" si="13"/>
        <v>343.29021780909676</v>
      </c>
    </row>
    <row r="330" spans="1:18" x14ac:dyDescent="0.35">
      <c r="A330" s="135">
        <v>9</v>
      </c>
      <c r="B330" s="136" t="s">
        <v>64</v>
      </c>
      <c r="C330" s="136" t="s">
        <v>328</v>
      </c>
      <c r="D330" s="136" t="s">
        <v>158</v>
      </c>
      <c r="E330" s="136" t="s">
        <v>49</v>
      </c>
      <c r="F330" s="136" t="s">
        <v>180</v>
      </c>
      <c r="G330" s="136" t="s">
        <v>945</v>
      </c>
      <c r="H330" s="137">
        <v>3540</v>
      </c>
      <c r="I330" s="135">
        <v>3</v>
      </c>
      <c r="J330" s="138">
        <f>อุดรธานี!F139</f>
        <v>251804.87</v>
      </c>
      <c r="K330" s="139">
        <f>อุดรธานี!AL139</f>
        <v>339511.62</v>
      </c>
      <c r="L330" s="140">
        <f>อุดรธานี!AM139</f>
        <v>1227540.03</v>
      </c>
      <c r="M330" s="140">
        <f>อุดรธานี!AN139</f>
        <v>1209639.75</v>
      </c>
      <c r="N330" s="136"/>
      <c r="O330" s="136"/>
      <c r="P330" s="136"/>
      <c r="Q330" s="128">
        <f t="shared" si="12"/>
        <v>17900.280000000028</v>
      </c>
      <c r="R330" s="129">
        <f t="shared" si="13"/>
        <v>346.76272033898306</v>
      </c>
    </row>
    <row r="331" spans="1:18" x14ac:dyDescent="0.35">
      <c r="A331" s="135">
        <v>10</v>
      </c>
      <c r="B331" s="136" t="s">
        <v>64</v>
      </c>
      <c r="C331" s="136" t="s">
        <v>328</v>
      </c>
      <c r="D331" s="136" t="s">
        <v>158</v>
      </c>
      <c r="E331" s="136" t="s">
        <v>49</v>
      </c>
      <c r="F331" s="136" t="s">
        <v>180</v>
      </c>
      <c r="G331" s="136" t="s">
        <v>946</v>
      </c>
      <c r="H331" s="137">
        <v>8043</v>
      </c>
      <c r="I331" s="135">
        <v>5</v>
      </c>
      <c r="J331" s="138">
        <f>อุดรธานี!F140</f>
        <v>644509.17000000004</v>
      </c>
      <c r="K331" s="139">
        <f>อุดรธานี!AL140</f>
        <v>865071.29000000015</v>
      </c>
      <c r="L331" s="140">
        <f>อุดรธานี!AM140</f>
        <v>1619337.16</v>
      </c>
      <c r="M331" s="140">
        <f>อุดรธานี!AN140</f>
        <v>1489666.8</v>
      </c>
      <c r="N331" s="136"/>
      <c r="O331" s="136"/>
      <c r="P331" s="136"/>
      <c r="Q331" s="128">
        <f t="shared" si="12"/>
        <v>129670.35999999987</v>
      </c>
      <c r="R331" s="129">
        <f t="shared" si="13"/>
        <v>201.33496953872933</v>
      </c>
    </row>
    <row r="332" spans="1:18" x14ac:dyDescent="0.35">
      <c r="A332" s="135">
        <v>11</v>
      </c>
      <c r="B332" s="136" t="s">
        <v>64</v>
      </c>
      <c r="C332" s="136" t="s">
        <v>328</v>
      </c>
      <c r="D332" s="136" t="s">
        <v>158</v>
      </c>
      <c r="E332" s="136" t="s">
        <v>49</v>
      </c>
      <c r="F332" s="136" t="s">
        <v>180</v>
      </c>
      <c r="G332" s="136" t="s">
        <v>947</v>
      </c>
      <c r="H332" s="137">
        <v>4264</v>
      </c>
      <c r="I332" s="135">
        <v>3</v>
      </c>
      <c r="J332" s="138">
        <f>อุดรธานี!F141</f>
        <v>482546.32</v>
      </c>
      <c r="K332" s="139">
        <f>อุดรธานี!AL141</f>
        <v>657411.37</v>
      </c>
      <c r="L332" s="140">
        <f>อุดรธานี!AM141</f>
        <v>1303984.8999999999</v>
      </c>
      <c r="M332" s="140">
        <f>อุดรธานี!AN141</f>
        <v>1214834.6200000001</v>
      </c>
      <c r="N332" s="136"/>
      <c r="O332" s="136"/>
      <c r="P332" s="136"/>
      <c r="Q332" s="128">
        <f t="shared" si="12"/>
        <v>89150.279999999795</v>
      </c>
      <c r="R332" s="129">
        <f t="shared" si="13"/>
        <v>305.81259380863037</v>
      </c>
    </row>
    <row r="333" spans="1:18" x14ac:dyDescent="0.35">
      <c r="A333" s="135">
        <v>12</v>
      </c>
      <c r="B333" s="136" t="s">
        <v>64</v>
      </c>
      <c r="C333" s="136" t="s">
        <v>328</v>
      </c>
      <c r="D333" s="136" t="s">
        <v>158</v>
      </c>
      <c r="E333" s="136" t="s">
        <v>49</v>
      </c>
      <c r="F333" s="136" t="s">
        <v>180</v>
      </c>
      <c r="G333" s="136" t="s">
        <v>948</v>
      </c>
      <c r="H333" s="137">
        <v>4511</v>
      </c>
      <c r="I333" s="135">
        <v>4</v>
      </c>
      <c r="J333" s="138">
        <f>อุดรธานี!F142</f>
        <v>305561.81</v>
      </c>
      <c r="K333" s="139">
        <f>อุดรธานี!AL142</f>
        <v>382219.87</v>
      </c>
      <c r="L333" s="140">
        <f>อุดรธานี!AM142</f>
        <v>1542601.99</v>
      </c>
      <c r="M333" s="140">
        <f>อุดรธานี!AN142</f>
        <v>951231.98</v>
      </c>
      <c r="N333" s="136"/>
      <c r="O333" s="136"/>
      <c r="P333" s="136"/>
      <c r="Q333" s="128">
        <f t="shared" si="12"/>
        <v>591370.01</v>
      </c>
      <c r="R333" s="129">
        <f t="shared" si="13"/>
        <v>341.96452892928397</v>
      </c>
    </row>
    <row r="334" spans="1:18" x14ac:dyDescent="0.35">
      <c r="A334" s="135">
        <v>13</v>
      </c>
      <c r="B334" s="136" t="s">
        <v>64</v>
      </c>
      <c r="C334" s="136" t="s">
        <v>328</v>
      </c>
      <c r="D334" s="136" t="s">
        <v>158</v>
      </c>
      <c r="E334" s="136" t="s">
        <v>49</v>
      </c>
      <c r="F334" s="136" t="s">
        <v>180</v>
      </c>
      <c r="G334" s="136" t="s">
        <v>949</v>
      </c>
      <c r="H334" s="137">
        <v>4153</v>
      </c>
      <c r="I334" s="135">
        <v>3</v>
      </c>
      <c r="J334" s="138">
        <f>อุดรธานี!F143</f>
        <v>363648.86</v>
      </c>
      <c r="K334" s="139">
        <f>อุดรธานี!AL143</f>
        <v>500324.42000000004</v>
      </c>
      <c r="L334" s="140">
        <f>อุดรธานี!AM143</f>
        <v>1050097.1499999999</v>
      </c>
      <c r="M334" s="140">
        <f>อุดรธานี!AN143</f>
        <v>997648.53</v>
      </c>
      <c r="N334" s="136"/>
      <c r="O334" s="136"/>
      <c r="P334" s="136"/>
      <c r="Q334" s="128">
        <f t="shared" si="12"/>
        <v>52448.619999999879</v>
      </c>
      <c r="R334" s="129">
        <f t="shared" si="13"/>
        <v>252.85267276667466</v>
      </c>
    </row>
    <row r="335" spans="1:18" x14ac:dyDescent="0.35">
      <c r="A335" s="135">
        <v>14</v>
      </c>
      <c r="B335" s="136" t="s">
        <v>64</v>
      </c>
      <c r="C335" s="136" t="s">
        <v>328</v>
      </c>
      <c r="D335" s="136" t="s">
        <v>158</v>
      </c>
      <c r="E335" s="136" t="s">
        <v>49</v>
      </c>
      <c r="F335" s="136" t="s">
        <v>180</v>
      </c>
      <c r="G335" s="136" t="s">
        <v>950</v>
      </c>
      <c r="H335" s="137">
        <v>2552</v>
      </c>
      <c r="I335" s="135">
        <v>2</v>
      </c>
      <c r="J335" s="138">
        <f>อุดรธานี!F144</f>
        <v>182097.76</v>
      </c>
      <c r="K335" s="139">
        <f>อุดรธานี!AL144</f>
        <v>210061.3</v>
      </c>
      <c r="L335" s="140">
        <f>อุดรธานี!AM144</f>
        <v>803472.82000000007</v>
      </c>
      <c r="M335" s="140">
        <f>อุดรธานี!AN144</f>
        <v>863572.32000000007</v>
      </c>
      <c r="N335" s="136"/>
      <c r="O335" s="136"/>
      <c r="P335" s="136"/>
      <c r="Q335" s="128">
        <f t="shared" si="12"/>
        <v>-60099.5</v>
      </c>
      <c r="R335" s="129">
        <f t="shared" si="13"/>
        <v>314.84044670846396</v>
      </c>
    </row>
    <row r="336" spans="1:18" x14ac:dyDescent="0.35">
      <c r="A336" s="135">
        <v>15</v>
      </c>
      <c r="B336" s="136" t="s">
        <v>64</v>
      </c>
      <c r="C336" s="136" t="s">
        <v>328</v>
      </c>
      <c r="D336" s="136" t="s">
        <v>158</v>
      </c>
      <c r="E336" s="136" t="s">
        <v>49</v>
      </c>
      <c r="F336" s="136" t="s">
        <v>180</v>
      </c>
      <c r="G336" s="136" t="s">
        <v>951</v>
      </c>
      <c r="H336" s="137">
        <v>5199</v>
      </c>
      <c r="I336" s="135">
        <v>4</v>
      </c>
      <c r="J336" s="138">
        <f>อุดรธานี!F145</f>
        <v>313566.26</v>
      </c>
      <c r="K336" s="139">
        <f>อุดรธานี!AL145</f>
        <v>567527.86999999988</v>
      </c>
      <c r="L336" s="140">
        <f>อุดรธานี!AM145</f>
        <v>1399577.46</v>
      </c>
      <c r="M336" s="140">
        <f>อุดรธานี!AN145</f>
        <v>1382063.48</v>
      </c>
      <c r="N336" s="136"/>
      <c r="O336" s="136"/>
      <c r="P336" s="136"/>
      <c r="Q336" s="128">
        <f t="shared" si="12"/>
        <v>17513.979999999981</v>
      </c>
      <c r="R336" s="129">
        <f t="shared" si="13"/>
        <v>269.20128101557992</v>
      </c>
    </row>
    <row r="337" spans="1:18" x14ac:dyDescent="0.35">
      <c r="A337" s="135">
        <v>16</v>
      </c>
      <c r="B337" s="136" t="s">
        <v>64</v>
      </c>
      <c r="C337" s="136" t="s">
        <v>328</v>
      </c>
      <c r="D337" s="136" t="s">
        <v>158</v>
      </c>
      <c r="E337" s="136" t="s">
        <v>49</v>
      </c>
      <c r="F337" s="136" t="s">
        <v>180</v>
      </c>
      <c r="G337" s="136" t="s">
        <v>952</v>
      </c>
      <c r="H337" s="137">
        <v>7299</v>
      </c>
      <c r="I337" s="135">
        <v>5</v>
      </c>
      <c r="J337" s="138">
        <f>อุดรธานี!F146</f>
        <v>305330.82</v>
      </c>
      <c r="K337" s="139">
        <f>อุดรธานี!AL146</f>
        <v>416829.31999999995</v>
      </c>
      <c r="L337" s="140">
        <f>อุดรธานี!AM146</f>
        <v>1230695.1200000001</v>
      </c>
      <c r="M337" s="140">
        <f>อุดรธานี!AN146</f>
        <v>1261354.5599999998</v>
      </c>
      <c r="N337" s="136"/>
      <c r="O337" s="136"/>
      <c r="P337" s="136"/>
      <c r="Q337" s="128">
        <f t="shared" si="12"/>
        <v>-30659.439999999711</v>
      </c>
      <c r="R337" s="129">
        <f t="shared" si="13"/>
        <v>168.61147006439239</v>
      </c>
    </row>
    <row r="338" spans="1:18" s="147" customFormat="1" x14ac:dyDescent="0.35">
      <c r="A338" s="141">
        <v>11</v>
      </c>
      <c r="B338" s="142" t="s">
        <v>64</v>
      </c>
      <c r="C338" s="142"/>
      <c r="D338" s="142"/>
      <c r="E338" s="142" t="s">
        <v>77</v>
      </c>
      <c r="F338" s="142"/>
      <c r="G338" s="142" t="s">
        <v>331</v>
      </c>
      <c r="H338" s="148">
        <f>SUM(H322:H337)</f>
        <v>82283</v>
      </c>
      <c r="I338" s="141"/>
      <c r="J338" s="144">
        <f>SUM(J322:J337)</f>
        <v>6332160.9500000002</v>
      </c>
      <c r="K338" s="144">
        <f>SUM(K322:K337)</f>
        <v>8305946.6400000006</v>
      </c>
      <c r="L338" s="144">
        <f>SUM(L322:L337)</f>
        <v>19826333.270000003</v>
      </c>
      <c r="M338" s="144">
        <f>SUM(M322:M337)</f>
        <v>17871844.830000002</v>
      </c>
      <c r="N338" s="142">
        <v>15</v>
      </c>
      <c r="O338" s="142">
        <v>15</v>
      </c>
      <c r="P338" s="142">
        <f>N338-O338</f>
        <v>0</v>
      </c>
      <c r="Q338" s="145">
        <f t="shared" si="12"/>
        <v>1954488.4400000013</v>
      </c>
      <c r="R338" s="146">
        <f>L338/H338</f>
        <v>240.95297047992906</v>
      </c>
    </row>
    <row r="339" spans="1:18" x14ac:dyDescent="0.35">
      <c r="A339" s="135">
        <v>1</v>
      </c>
      <c r="B339" s="136" t="s">
        <v>64</v>
      </c>
      <c r="C339" s="136" t="s">
        <v>332</v>
      </c>
      <c r="D339" s="136" t="s">
        <v>143</v>
      </c>
      <c r="E339" s="136" t="s">
        <v>50</v>
      </c>
      <c r="F339" s="136" t="s">
        <v>210</v>
      </c>
      <c r="G339" s="136" t="s">
        <v>333</v>
      </c>
      <c r="H339" s="137"/>
      <c r="I339" s="135"/>
      <c r="J339" s="138"/>
      <c r="K339" s="139"/>
      <c r="L339" s="140"/>
      <c r="M339" s="140"/>
      <c r="N339" s="136"/>
      <c r="O339" s="136"/>
      <c r="P339" s="136"/>
    </row>
    <row r="340" spans="1:18" x14ac:dyDescent="0.35">
      <c r="A340" s="135">
        <v>2</v>
      </c>
      <c r="B340" s="136" t="s">
        <v>64</v>
      </c>
      <c r="C340" s="136" t="s">
        <v>332</v>
      </c>
      <c r="D340" s="136" t="s">
        <v>143</v>
      </c>
      <c r="E340" s="136" t="s">
        <v>50</v>
      </c>
      <c r="F340" s="136" t="s">
        <v>180</v>
      </c>
      <c r="G340" s="136" t="s">
        <v>953</v>
      </c>
      <c r="H340" s="137">
        <v>3325</v>
      </c>
      <c r="I340" s="135">
        <v>3</v>
      </c>
      <c r="J340" s="138">
        <f>อุดรธานี!F147</f>
        <v>444045.25</v>
      </c>
      <c r="K340" s="139">
        <f>อุดรธานี!AL147</f>
        <v>947052.52</v>
      </c>
      <c r="L340" s="140">
        <f>อุดรธานี!AM147</f>
        <v>969900.65</v>
      </c>
      <c r="M340" s="140">
        <f>อุดรธานี!AN147</f>
        <v>1144148.47</v>
      </c>
      <c r="N340" s="136"/>
      <c r="O340" s="136"/>
      <c r="P340" s="136"/>
      <c r="Q340" s="128">
        <f t="shared" si="12"/>
        <v>-174247.81999999995</v>
      </c>
      <c r="R340" s="129">
        <f t="shared" si="13"/>
        <v>291.69944360902258</v>
      </c>
    </row>
    <row r="341" spans="1:18" x14ac:dyDescent="0.35">
      <c r="A341" s="135">
        <v>3</v>
      </c>
      <c r="B341" s="136" t="s">
        <v>64</v>
      </c>
      <c r="C341" s="136" t="s">
        <v>332</v>
      </c>
      <c r="D341" s="136" t="s">
        <v>143</v>
      </c>
      <c r="E341" s="136" t="s">
        <v>50</v>
      </c>
      <c r="F341" s="136" t="s">
        <v>180</v>
      </c>
      <c r="G341" s="136" t="s">
        <v>954</v>
      </c>
      <c r="H341" s="137">
        <v>5397</v>
      </c>
      <c r="I341" s="135">
        <v>4</v>
      </c>
      <c r="J341" s="138">
        <f>อุดรธานี!F148</f>
        <v>1459987</v>
      </c>
      <c r="K341" s="139">
        <f>อุดรธานี!AL148</f>
        <v>1533451.54</v>
      </c>
      <c r="L341" s="140">
        <f>อุดรธานี!AM148</f>
        <v>1420513.3</v>
      </c>
      <c r="M341" s="140">
        <f>อุดรธานี!AN148</f>
        <v>1136202.1800000002</v>
      </c>
      <c r="N341" s="136"/>
      <c r="O341" s="136"/>
      <c r="P341" s="136"/>
      <c r="Q341" s="128">
        <f t="shared" si="12"/>
        <v>284311.11999999988</v>
      </c>
      <c r="R341" s="129">
        <f t="shared" si="13"/>
        <v>263.2042430980174</v>
      </c>
    </row>
    <row r="342" spans="1:18" x14ac:dyDescent="0.35">
      <c r="A342" s="135">
        <v>4</v>
      </c>
      <c r="B342" s="136" t="s">
        <v>64</v>
      </c>
      <c r="C342" s="136" t="s">
        <v>332</v>
      </c>
      <c r="D342" s="136" t="s">
        <v>143</v>
      </c>
      <c r="E342" s="136" t="s">
        <v>50</v>
      </c>
      <c r="F342" s="136" t="s">
        <v>180</v>
      </c>
      <c r="G342" s="136" t="s">
        <v>955</v>
      </c>
      <c r="H342" s="137">
        <v>2048</v>
      </c>
      <c r="I342" s="135">
        <v>2</v>
      </c>
      <c r="J342" s="138">
        <f>อุดรธานี!F149</f>
        <v>510348.06</v>
      </c>
      <c r="K342" s="139">
        <f>อุดรธานี!AL149</f>
        <v>519086.55</v>
      </c>
      <c r="L342" s="140">
        <f>อุดรธานี!AM149</f>
        <v>1042037.8599999999</v>
      </c>
      <c r="M342" s="140">
        <f>อุดรธานี!AN149</f>
        <v>1113381.79</v>
      </c>
      <c r="N342" s="136"/>
      <c r="O342" s="136"/>
      <c r="P342" s="136"/>
      <c r="Q342" s="128">
        <f t="shared" si="12"/>
        <v>-71343.930000000168</v>
      </c>
      <c r="R342" s="129">
        <f t="shared" si="13"/>
        <v>508.80754882812494</v>
      </c>
    </row>
    <row r="343" spans="1:18" x14ac:dyDescent="0.35">
      <c r="A343" s="135">
        <v>5</v>
      </c>
      <c r="B343" s="136" t="s">
        <v>64</v>
      </c>
      <c r="C343" s="136" t="s">
        <v>332</v>
      </c>
      <c r="D343" s="136" t="s">
        <v>143</v>
      </c>
      <c r="E343" s="136" t="s">
        <v>50</v>
      </c>
      <c r="F343" s="136" t="s">
        <v>180</v>
      </c>
      <c r="G343" s="136" t="s">
        <v>956</v>
      </c>
      <c r="H343" s="137">
        <v>5559</v>
      </c>
      <c r="I343" s="135">
        <v>4</v>
      </c>
      <c r="J343" s="138">
        <f>อุดรธานี!F150</f>
        <v>855536.12</v>
      </c>
      <c r="K343" s="139">
        <f>อุดรธานี!AL150</f>
        <v>1045023.15</v>
      </c>
      <c r="L343" s="140">
        <f>อุดรธานี!AM150</f>
        <v>1281735.54</v>
      </c>
      <c r="M343" s="140">
        <f>อุดรธานี!AN150</f>
        <v>1429766.8399999999</v>
      </c>
      <c r="N343" s="136"/>
      <c r="O343" s="136"/>
      <c r="P343" s="136"/>
      <c r="Q343" s="128">
        <f t="shared" si="12"/>
        <v>-148031.29999999981</v>
      </c>
      <c r="R343" s="129">
        <f t="shared" si="13"/>
        <v>230.56944414463032</v>
      </c>
    </row>
    <row r="344" spans="1:18" x14ac:dyDescent="0.35">
      <c r="A344" s="135">
        <v>6</v>
      </c>
      <c r="B344" s="136" t="s">
        <v>64</v>
      </c>
      <c r="C344" s="136" t="s">
        <v>332</v>
      </c>
      <c r="D344" s="136" t="s">
        <v>143</v>
      </c>
      <c r="E344" s="136" t="s">
        <v>50</v>
      </c>
      <c r="F344" s="136" t="s">
        <v>180</v>
      </c>
      <c r="G344" s="136" t="s">
        <v>957</v>
      </c>
      <c r="H344" s="137">
        <v>3394</v>
      </c>
      <c r="I344" s="135">
        <v>3</v>
      </c>
      <c r="J344" s="138">
        <f>อุดรธานี!F151</f>
        <v>941489.58</v>
      </c>
      <c r="K344" s="139">
        <f>อุดรธานี!AL151</f>
        <v>1127983.4699999997</v>
      </c>
      <c r="L344" s="140">
        <f>อุดรธานี!AM151</f>
        <v>1527869.3900000001</v>
      </c>
      <c r="M344" s="140">
        <f>อุดรธานี!AN151</f>
        <v>1278103.8700000001</v>
      </c>
      <c r="N344" s="136"/>
      <c r="O344" s="136"/>
      <c r="P344" s="136"/>
      <c r="Q344" s="128">
        <f t="shared" si="12"/>
        <v>249765.52000000002</v>
      </c>
      <c r="R344" s="129">
        <f t="shared" si="13"/>
        <v>450.16776370064827</v>
      </c>
    </row>
    <row r="345" spans="1:18" x14ac:dyDescent="0.35">
      <c r="A345" s="135">
        <v>7</v>
      </c>
      <c r="B345" s="136" t="s">
        <v>64</v>
      </c>
      <c r="C345" s="136" t="s">
        <v>332</v>
      </c>
      <c r="D345" s="136" t="s">
        <v>143</v>
      </c>
      <c r="E345" s="136" t="s">
        <v>50</v>
      </c>
      <c r="F345" s="136" t="s">
        <v>180</v>
      </c>
      <c r="G345" s="136" t="s">
        <v>958</v>
      </c>
      <c r="H345" s="137">
        <v>4182</v>
      </c>
      <c r="I345" s="135">
        <v>3</v>
      </c>
      <c r="J345" s="138">
        <f>อุดรธานี!F152</f>
        <v>564013.16</v>
      </c>
      <c r="K345" s="139">
        <f>อุดรธานี!AL152</f>
        <v>585286.65000000014</v>
      </c>
      <c r="L345" s="140">
        <f>อุดรธานี!AM152</f>
        <v>1065657.28</v>
      </c>
      <c r="M345" s="140">
        <f>อุดรธานี!AN152</f>
        <v>994711.41999999993</v>
      </c>
      <c r="N345" s="136"/>
      <c r="O345" s="136"/>
      <c r="P345" s="136"/>
      <c r="Q345" s="128">
        <f t="shared" si="12"/>
        <v>70945.860000000102</v>
      </c>
      <c r="R345" s="129">
        <f t="shared" si="13"/>
        <v>254.82000956480152</v>
      </c>
    </row>
    <row r="346" spans="1:18" x14ac:dyDescent="0.35">
      <c r="A346" s="135">
        <v>8</v>
      </c>
      <c r="B346" s="136" t="s">
        <v>64</v>
      </c>
      <c r="C346" s="136" t="s">
        <v>332</v>
      </c>
      <c r="D346" s="136" t="s">
        <v>143</v>
      </c>
      <c r="E346" s="136" t="s">
        <v>50</v>
      </c>
      <c r="F346" s="136" t="s">
        <v>180</v>
      </c>
      <c r="G346" s="136" t="s">
        <v>959</v>
      </c>
      <c r="H346" s="137">
        <v>4497</v>
      </c>
      <c r="I346" s="135">
        <v>3</v>
      </c>
      <c r="J346" s="138">
        <f>อุดรธานี!F153</f>
        <v>375523.44</v>
      </c>
      <c r="K346" s="139">
        <f>อุดรธานี!AL153</f>
        <v>812982.32000000007</v>
      </c>
      <c r="L346" s="140">
        <f>อุดรธานี!AM153</f>
        <v>1102489.17</v>
      </c>
      <c r="M346" s="140">
        <f>อุดรธานี!AN153</f>
        <v>1234058.1100000001</v>
      </c>
      <c r="N346" s="136"/>
      <c r="O346" s="136"/>
      <c r="P346" s="136"/>
      <c r="Q346" s="128">
        <f t="shared" si="12"/>
        <v>-131568.94000000018</v>
      </c>
      <c r="R346" s="129">
        <f t="shared" si="13"/>
        <v>245.16103402268178</v>
      </c>
    </row>
    <row r="347" spans="1:18" x14ac:dyDescent="0.35">
      <c r="A347" s="135">
        <v>9</v>
      </c>
      <c r="B347" s="136" t="s">
        <v>64</v>
      </c>
      <c r="C347" s="136" t="s">
        <v>332</v>
      </c>
      <c r="D347" s="136" t="s">
        <v>143</v>
      </c>
      <c r="E347" s="136" t="s">
        <v>50</v>
      </c>
      <c r="F347" s="136" t="s">
        <v>180</v>
      </c>
      <c r="G347" s="136" t="s">
        <v>960</v>
      </c>
      <c r="H347" s="137">
        <v>4239</v>
      </c>
      <c r="I347" s="135">
        <v>3</v>
      </c>
      <c r="J347" s="138">
        <f>อุดรธานี!F154</f>
        <v>425390.5</v>
      </c>
      <c r="K347" s="139">
        <f>อุดรธานี!AL154</f>
        <v>460558.01</v>
      </c>
      <c r="L347" s="140">
        <f>อุดรธานี!AM154</f>
        <v>581629.1</v>
      </c>
      <c r="M347" s="140">
        <f>อุดรธานี!AN154</f>
        <v>830270.62</v>
      </c>
      <c r="N347" s="136"/>
      <c r="O347" s="136"/>
      <c r="P347" s="136"/>
      <c r="Q347" s="128">
        <f t="shared" si="12"/>
        <v>-248641.52000000002</v>
      </c>
      <c r="R347" s="129">
        <f t="shared" si="13"/>
        <v>137.20903514979946</v>
      </c>
    </row>
    <row r="348" spans="1:18" x14ac:dyDescent="0.35">
      <c r="A348" s="135">
        <v>10</v>
      </c>
      <c r="B348" s="136" t="s">
        <v>64</v>
      </c>
      <c r="C348" s="136" t="s">
        <v>332</v>
      </c>
      <c r="D348" s="136" t="s">
        <v>143</v>
      </c>
      <c r="E348" s="136" t="s">
        <v>50</v>
      </c>
      <c r="F348" s="136" t="s">
        <v>180</v>
      </c>
      <c r="G348" s="136" t="s">
        <v>961</v>
      </c>
      <c r="H348" s="137">
        <v>3891</v>
      </c>
      <c r="I348" s="135">
        <v>3</v>
      </c>
      <c r="J348" s="138">
        <f>อุดรธานี!F155</f>
        <v>228425.12</v>
      </c>
      <c r="K348" s="139">
        <f>อุดรธานี!AL155</f>
        <v>323823.08000000007</v>
      </c>
      <c r="L348" s="140">
        <f>อุดรธานี!AM155</f>
        <v>1208675.06</v>
      </c>
      <c r="M348" s="140">
        <f>อุดรธานี!AN155</f>
        <v>1356261.71</v>
      </c>
      <c r="N348" s="136"/>
      <c r="O348" s="136"/>
      <c r="P348" s="136"/>
      <c r="Q348" s="128">
        <f t="shared" si="12"/>
        <v>-147586.64999999991</v>
      </c>
      <c r="R348" s="129">
        <f t="shared" si="13"/>
        <v>310.63352865587257</v>
      </c>
    </row>
    <row r="349" spans="1:18" x14ac:dyDescent="0.35">
      <c r="A349" s="135">
        <v>11</v>
      </c>
      <c r="B349" s="136" t="s">
        <v>64</v>
      </c>
      <c r="C349" s="136" t="s">
        <v>332</v>
      </c>
      <c r="D349" s="136" t="s">
        <v>143</v>
      </c>
      <c r="E349" s="136" t="s">
        <v>50</v>
      </c>
      <c r="F349" s="136" t="s">
        <v>180</v>
      </c>
      <c r="G349" s="136" t="s">
        <v>962</v>
      </c>
      <c r="H349" s="137">
        <v>3687</v>
      </c>
      <c r="I349" s="135">
        <v>3</v>
      </c>
      <c r="J349" s="138">
        <f>อุดรธานี!F156</f>
        <v>565945.65</v>
      </c>
      <c r="K349" s="139">
        <f>อุดรธานี!AL156</f>
        <v>708470.91999999993</v>
      </c>
      <c r="L349" s="140">
        <f>อุดรธานี!AM156</f>
        <v>680044.01000000013</v>
      </c>
      <c r="M349" s="140">
        <f>อุดรธานี!AN156</f>
        <v>874321.43</v>
      </c>
      <c r="N349" s="136"/>
      <c r="O349" s="136"/>
      <c r="P349" s="136"/>
      <c r="Q349" s="128">
        <f t="shared" si="12"/>
        <v>-194277.41999999993</v>
      </c>
      <c r="R349" s="129">
        <f t="shared" si="13"/>
        <v>184.44372389476541</v>
      </c>
    </row>
    <row r="350" spans="1:18" x14ac:dyDescent="0.35">
      <c r="A350" s="135">
        <v>12</v>
      </c>
      <c r="B350" s="136" t="s">
        <v>64</v>
      </c>
      <c r="C350" s="136" t="s">
        <v>332</v>
      </c>
      <c r="D350" s="136" t="s">
        <v>143</v>
      </c>
      <c r="E350" s="136" t="s">
        <v>50</v>
      </c>
      <c r="F350" s="136" t="s">
        <v>180</v>
      </c>
      <c r="G350" s="136" t="s">
        <v>963</v>
      </c>
      <c r="H350" s="137">
        <v>7013</v>
      </c>
      <c r="I350" s="135">
        <v>5</v>
      </c>
      <c r="J350" s="138">
        <f>อุดรธานี!F157</f>
        <v>1133379.1200000001</v>
      </c>
      <c r="K350" s="139">
        <f>อุดรธานี!AL157</f>
        <v>1488937.2400000002</v>
      </c>
      <c r="L350" s="140">
        <f>อุดรธานี!AM157</f>
        <v>1716331.02</v>
      </c>
      <c r="M350" s="140">
        <f>อุดรธานี!AN157</f>
        <v>1220672.5699999998</v>
      </c>
      <c r="N350" s="136"/>
      <c r="O350" s="136"/>
      <c r="P350" s="136"/>
      <c r="Q350" s="128">
        <f t="shared" si="12"/>
        <v>495658.45000000019</v>
      </c>
      <c r="R350" s="129">
        <f t="shared" si="13"/>
        <v>244.7356366747469</v>
      </c>
    </row>
    <row r="351" spans="1:18" x14ac:dyDescent="0.35">
      <c r="A351" s="135">
        <v>13</v>
      </c>
      <c r="B351" s="136" t="s">
        <v>64</v>
      </c>
      <c r="C351" s="136" t="s">
        <v>332</v>
      </c>
      <c r="D351" s="136" t="s">
        <v>143</v>
      </c>
      <c r="E351" s="136" t="s">
        <v>50</v>
      </c>
      <c r="F351" s="136" t="s">
        <v>180</v>
      </c>
      <c r="G351" s="136" t="s">
        <v>964</v>
      </c>
      <c r="H351" s="137">
        <v>4588</v>
      </c>
      <c r="I351" s="135">
        <v>4</v>
      </c>
      <c r="J351" s="138">
        <f>อุดรธานี!F158</f>
        <v>722419.69</v>
      </c>
      <c r="K351" s="139">
        <f>อุดรธานี!AL158</f>
        <v>728466.62</v>
      </c>
      <c r="L351" s="140">
        <f>อุดรธานี!AM158</f>
        <v>1063242.6000000001</v>
      </c>
      <c r="M351" s="140">
        <f>อุดรธานี!AN158</f>
        <v>1168354.8700000001</v>
      </c>
      <c r="N351" s="136"/>
      <c r="O351" s="136"/>
      <c r="P351" s="136"/>
      <c r="Q351" s="128">
        <f t="shared" si="12"/>
        <v>-105112.27000000002</v>
      </c>
      <c r="R351" s="129">
        <f t="shared" si="13"/>
        <v>231.74424585876201</v>
      </c>
    </row>
    <row r="352" spans="1:18" x14ac:dyDescent="0.35">
      <c r="A352" s="135">
        <v>14</v>
      </c>
      <c r="B352" s="136" t="s">
        <v>64</v>
      </c>
      <c r="C352" s="136" t="s">
        <v>332</v>
      </c>
      <c r="D352" s="136" t="s">
        <v>143</v>
      </c>
      <c r="E352" s="136" t="s">
        <v>50</v>
      </c>
      <c r="F352" s="136" t="s">
        <v>180</v>
      </c>
      <c r="G352" s="136" t="s">
        <v>965</v>
      </c>
      <c r="H352" s="137">
        <v>2353</v>
      </c>
      <c r="I352" s="135">
        <v>2</v>
      </c>
      <c r="J352" s="138">
        <f>อุดรธานี!F159</f>
        <v>465340.37</v>
      </c>
      <c r="K352" s="139">
        <f>อุดรธานี!AL159</f>
        <v>533501.56000000006</v>
      </c>
      <c r="L352" s="140">
        <f>อุดรธานี!AM159</f>
        <v>913236.6</v>
      </c>
      <c r="M352" s="140">
        <f>อุดรธานี!AN159</f>
        <v>934503.65999999992</v>
      </c>
      <c r="N352" s="136"/>
      <c r="O352" s="136"/>
      <c r="P352" s="136"/>
      <c r="Q352" s="128">
        <f t="shared" si="12"/>
        <v>-21267.059999999939</v>
      </c>
      <c r="R352" s="129">
        <f t="shared" si="13"/>
        <v>388.11585210369742</v>
      </c>
    </row>
    <row r="353" spans="1:18" x14ac:dyDescent="0.35">
      <c r="A353" s="135">
        <v>15</v>
      </c>
      <c r="B353" s="136" t="s">
        <v>64</v>
      </c>
      <c r="C353" s="136" t="s">
        <v>332</v>
      </c>
      <c r="D353" s="136" t="s">
        <v>143</v>
      </c>
      <c r="E353" s="136" t="s">
        <v>50</v>
      </c>
      <c r="F353" s="136" t="s">
        <v>180</v>
      </c>
      <c r="G353" s="136" t="s">
        <v>966</v>
      </c>
      <c r="H353" s="137">
        <v>3206</v>
      </c>
      <c r="I353" s="135">
        <v>3</v>
      </c>
      <c r="J353" s="138">
        <f>อุดรธานี!F160</f>
        <v>614413.34</v>
      </c>
      <c r="K353" s="139">
        <f>อุดรธานี!AL160</f>
        <v>849133.04999999981</v>
      </c>
      <c r="L353" s="140">
        <f>อุดรธานี!AM160</f>
        <v>759450.56</v>
      </c>
      <c r="M353" s="140">
        <f>อุดรธานี!AN160</f>
        <v>755069.06</v>
      </c>
      <c r="N353" s="136"/>
      <c r="O353" s="136"/>
      <c r="P353" s="136"/>
      <c r="Q353" s="128">
        <f t="shared" si="12"/>
        <v>4381.5</v>
      </c>
      <c r="R353" s="129">
        <f t="shared" si="13"/>
        <v>236.88414223331256</v>
      </c>
    </row>
    <row r="354" spans="1:18" x14ac:dyDescent="0.35">
      <c r="A354" s="135">
        <v>16</v>
      </c>
      <c r="B354" s="136" t="s">
        <v>64</v>
      </c>
      <c r="C354" s="136" t="s">
        <v>332</v>
      </c>
      <c r="D354" s="136" t="s">
        <v>143</v>
      </c>
      <c r="E354" s="136" t="s">
        <v>50</v>
      </c>
      <c r="F354" s="136" t="s">
        <v>180</v>
      </c>
      <c r="G354" s="136" t="s">
        <v>967</v>
      </c>
      <c r="H354" s="137">
        <v>2498</v>
      </c>
      <c r="I354" s="135">
        <v>2</v>
      </c>
      <c r="J354" s="138">
        <f>อุดรธานี!F161</f>
        <v>644964.69999999995</v>
      </c>
      <c r="K354" s="139">
        <f>อุดรธานี!AL161</f>
        <v>565569.23</v>
      </c>
      <c r="L354" s="140">
        <f>อุดรธานี!AM161</f>
        <v>671628.6100000001</v>
      </c>
      <c r="M354" s="140">
        <f>อุดรธานี!AN161</f>
        <v>769146.75</v>
      </c>
      <c r="N354" s="136"/>
      <c r="O354" s="136"/>
      <c r="P354" s="136"/>
      <c r="Q354" s="128">
        <f t="shared" si="12"/>
        <v>-97518.139999999898</v>
      </c>
      <c r="R354" s="129">
        <f t="shared" si="13"/>
        <v>268.86653722978389</v>
      </c>
    </row>
    <row r="355" spans="1:18" x14ac:dyDescent="0.35">
      <c r="A355" s="135">
        <v>17</v>
      </c>
      <c r="B355" s="136" t="s">
        <v>64</v>
      </c>
      <c r="C355" s="136" t="s">
        <v>332</v>
      </c>
      <c r="D355" s="136" t="s">
        <v>143</v>
      </c>
      <c r="E355" s="136" t="s">
        <v>50</v>
      </c>
      <c r="F355" s="136" t="s">
        <v>180</v>
      </c>
      <c r="G355" s="136" t="s">
        <v>968</v>
      </c>
      <c r="H355" s="137">
        <v>4052</v>
      </c>
      <c r="I355" s="135">
        <v>3</v>
      </c>
      <c r="J355" s="138">
        <f>อุดรธานี!F162</f>
        <v>699483.41</v>
      </c>
      <c r="K355" s="139">
        <f>อุดรธานี!AL162</f>
        <v>738322.01</v>
      </c>
      <c r="L355" s="140">
        <f>อุดรธานี!AM162</f>
        <v>991920.1399999999</v>
      </c>
      <c r="M355" s="140">
        <f>อุดรธานี!AN162</f>
        <v>1049371.3999999999</v>
      </c>
      <c r="N355" s="136"/>
      <c r="O355" s="136"/>
      <c r="P355" s="136"/>
      <c r="Q355" s="128">
        <f t="shared" si="12"/>
        <v>-57451.260000000009</v>
      </c>
      <c r="R355" s="129">
        <f t="shared" si="13"/>
        <v>244.79766535044419</v>
      </c>
    </row>
    <row r="356" spans="1:18" x14ac:dyDescent="0.35">
      <c r="A356" s="135">
        <v>18</v>
      </c>
      <c r="B356" s="136" t="s">
        <v>64</v>
      </c>
      <c r="C356" s="136" t="s">
        <v>332</v>
      </c>
      <c r="D356" s="136" t="s">
        <v>143</v>
      </c>
      <c r="E356" s="136" t="s">
        <v>50</v>
      </c>
      <c r="F356" s="136" t="s">
        <v>180</v>
      </c>
      <c r="G356" s="136" t="s">
        <v>969</v>
      </c>
      <c r="H356" s="137">
        <v>2478</v>
      </c>
      <c r="I356" s="135">
        <v>2</v>
      </c>
      <c r="J356" s="138">
        <f>อุดรธานี!F163</f>
        <v>365999.56</v>
      </c>
      <c r="K356" s="139">
        <f>อุดรธานี!AL163</f>
        <v>370032.76999999996</v>
      </c>
      <c r="L356" s="140">
        <f>อุดรธานี!AM163</f>
        <v>773836.40999999992</v>
      </c>
      <c r="M356" s="140">
        <f>อุดรธานี!AN163</f>
        <v>839279.53</v>
      </c>
      <c r="N356" s="136"/>
      <c r="O356" s="136"/>
      <c r="P356" s="136"/>
      <c r="Q356" s="128">
        <f t="shared" si="12"/>
        <v>-65443.120000000112</v>
      </c>
      <c r="R356" s="129">
        <f t="shared" si="13"/>
        <v>312.28265133171908</v>
      </c>
    </row>
    <row r="357" spans="1:18" x14ac:dyDescent="0.35">
      <c r="A357" s="135">
        <v>19</v>
      </c>
      <c r="B357" s="136" t="s">
        <v>64</v>
      </c>
      <c r="C357" s="136" t="s">
        <v>334</v>
      </c>
      <c r="D357" s="136" t="s">
        <v>143</v>
      </c>
      <c r="E357" s="136" t="s">
        <v>50</v>
      </c>
      <c r="F357" s="136" t="s">
        <v>180</v>
      </c>
      <c r="G357" s="136" t="s">
        <v>970</v>
      </c>
      <c r="H357" s="137">
        <v>2353</v>
      </c>
      <c r="I357" s="135">
        <v>2</v>
      </c>
      <c r="J357" s="138">
        <f>อุดรธานี!F164</f>
        <v>600275.30000000005</v>
      </c>
      <c r="K357" s="139">
        <f>อุดรธานี!AL164</f>
        <v>706272.24000000011</v>
      </c>
      <c r="L357" s="140">
        <f>อุดรธานี!AM164</f>
        <v>855429.1</v>
      </c>
      <c r="M357" s="140">
        <f>อุดรธานี!AN164</f>
        <v>968495.82000000007</v>
      </c>
      <c r="N357" s="136"/>
      <c r="O357" s="136"/>
      <c r="P357" s="136"/>
      <c r="Q357" s="128">
        <f t="shared" si="12"/>
        <v>-113066.72000000009</v>
      </c>
      <c r="R357" s="129">
        <f t="shared" si="13"/>
        <v>363.54827879303019</v>
      </c>
    </row>
    <row r="358" spans="1:18" x14ac:dyDescent="0.35">
      <c r="A358" s="135">
        <v>20</v>
      </c>
      <c r="B358" s="136" t="s">
        <v>64</v>
      </c>
      <c r="C358" s="136" t="s">
        <v>335</v>
      </c>
      <c r="D358" s="136" t="s">
        <v>143</v>
      </c>
      <c r="E358" s="136" t="s">
        <v>50</v>
      </c>
      <c r="F358" s="136" t="s">
        <v>180</v>
      </c>
      <c r="G358" s="136" t="s">
        <v>971</v>
      </c>
      <c r="H358" s="137">
        <v>5363</v>
      </c>
      <c r="I358" s="135">
        <v>4</v>
      </c>
      <c r="J358" s="138">
        <f>อุดรธานี!F165</f>
        <v>802510.85</v>
      </c>
      <c r="K358" s="139">
        <f>อุดรธานี!AL165</f>
        <v>796797.32</v>
      </c>
      <c r="L358" s="140">
        <f>อุดรธานี!AM165</f>
        <v>1281920.93</v>
      </c>
      <c r="M358" s="140">
        <f>อุดรธานี!AN165</f>
        <v>1286775.8799999999</v>
      </c>
      <c r="N358" s="136"/>
      <c r="O358" s="136"/>
      <c r="P358" s="136"/>
      <c r="Q358" s="128">
        <f t="shared" si="12"/>
        <v>-4854.9499999999534</v>
      </c>
      <c r="R358" s="129">
        <f t="shared" si="13"/>
        <v>239.03056684691404</v>
      </c>
    </row>
    <row r="359" spans="1:18" x14ac:dyDescent="0.35">
      <c r="A359" s="135">
        <v>21</v>
      </c>
      <c r="B359" s="136" t="s">
        <v>64</v>
      </c>
      <c r="C359" s="136" t="s">
        <v>336</v>
      </c>
      <c r="D359" s="136" t="s">
        <v>143</v>
      </c>
      <c r="E359" s="136" t="s">
        <v>50</v>
      </c>
      <c r="F359" s="136" t="s">
        <v>180</v>
      </c>
      <c r="G359" s="136" t="s">
        <v>972</v>
      </c>
      <c r="H359" s="137">
        <v>2121</v>
      </c>
      <c r="I359" s="135">
        <v>2</v>
      </c>
      <c r="J359" s="138">
        <f>อุดรธานี!F166</f>
        <v>498311.77</v>
      </c>
      <c r="K359" s="139">
        <f>อุดรธานี!AL166</f>
        <v>702002.57000000007</v>
      </c>
      <c r="L359" s="140">
        <f>อุดรธานี!AM166</f>
        <v>696441.30999999994</v>
      </c>
      <c r="M359" s="140">
        <f>อุดรธานี!AN166</f>
        <v>665685.8600000001</v>
      </c>
      <c r="N359" s="136"/>
      <c r="O359" s="136"/>
      <c r="P359" s="136"/>
      <c r="Q359" s="128">
        <f t="shared" si="12"/>
        <v>30755.449999999837</v>
      </c>
      <c r="R359" s="129">
        <f t="shared" si="13"/>
        <v>328.35516737388019</v>
      </c>
    </row>
    <row r="360" spans="1:18" s="147" customFormat="1" x14ac:dyDescent="0.35">
      <c r="A360" s="141">
        <v>12</v>
      </c>
      <c r="B360" s="142" t="s">
        <v>64</v>
      </c>
      <c r="C360" s="142"/>
      <c r="D360" s="142"/>
      <c r="E360" s="142" t="s">
        <v>77</v>
      </c>
      <c r="F360" s="142"/>
      <c r="G360" s="142" t="s">
        <v>337</v>
      </c>
      <c r="H360" s="148">
        <f>SUM(H339:H359)</f>
        <v>76244</v>
      </c>
      <c r="I360" s="141"/>
      <c r="J360" s="144">
        <f>SUM(J339:J359)</f>
        <v>12917801.99</v>
      </c>
      <c r="K360" s="144">
        <f>SUM(K339:K359)</f>
        <v>15542752.82</v>
      </c>
      <c r="L360" s="144">
        <f>SUM(L339:L359)</f>
        <v>20603988.640000001</v>
      </c>
      <c r="M360" s="144">
        <f>SUM(M339:M359)</f>
        <v>21048581.840000004</v>
      </c>
      <c r="N360" s="142">
        <v>20</v>
      </c>
      <c r="O360" s="142">
        <v>20</v>
      </c>
      <c r="P360" s="142">
        <f>N360-O360</f>
        <v>0</v>
      </c>
      <c r="Q360" s="145">
        <f t="shared" si="12"/>
        <v>-444593.20000000298</v>
      </c>
      <c r="R360" s="146">
        <f>L360/H360</f>
        <v>270.23750904989248</v>
      </c>
    </row>
    <row r="361" spans="1:18" x14ac:dyDescent="0.35">
      <c r="A361" s="135">
        <v>1</v>
      </c>
      <c r="B361" s="136" t="s">
        <v>64</v>
      </c>
      <c r="C361" s="136" t="s">
        <v>334</v>
      </c>
      <c r="D361" s="136" t="s">
        <v>146</v>
      </c>
      <c r="E361" s="136" t="s">
        <v>51</v>
      </c>
      <c r="F361" s="136" t="s">
        <v>210</v>
      </c>
      <c r="G361" s="136" t="s">
        <v>338</v>
      </c>
      <c r="H361" s="137"/>
      <c r="I361" s="135"/>
      <c r="J361" s="138"/>
      <c r="K361" s="139"/>
      <c r="L361" s="140"/>
      <c r="M361" s="140"/>
      <c r="N361" s="136"/>
      <c r="O361" s="136"/>
      <c r="P361" s="136"/>
    </row>
    <row r="362" spans="1:18" x14ac:dyDescent="0.35">
      <c r="A362" s="135">
        <v>2</v>
      </c>
      <c r="B362" s="136" t="s">
        <v>64</v>
      </c>
      <c r="C362" s="136" t="s">
        <v>334</v>
      </c>
      <c r="D362" s="136" t="s">
        <v>146</v>
      </c>
      <c r="E362" s="136" t="s">
        <v>51</v>
      </c>
      <c r="F362" s="136" t="s">
        <v>180</v>
      </c>
      <c r="G362" s="136" t="s">
        <v>973</v>
      </c>
      <c r="H362" s="137">
        <v>5006</v>
      </c>
      <c r="I362" s="135">
        <v>4</v>
      </c>
      <c r="J362" s="138">
        <f>อุดรธานี!F167</f>
        <v>604921.35</v>
      </c>
      <c r="K362" s="139">
        <f>อุดรธานี!AL167</f>
        <v>1065076.8400000001</v>
      </c>
      <c r="L362" s="140">
        <f>อุดรธานี!AM167</f>
        <v>837136.59000000008</v>
      </c>
      <c r="M362" s="140">
        <f>อุดรธานี!AN167</f>
        <v>822371.87</v>
      </c>
      <c r="N362" s="136"/>
      <c r="O362" s="136"/>
      <c r="P362" s="136"/>
      <c r="Q362" s="128">
        <f t="shared" si="12"/>
        <v>14764.720000000088</v>
      </c>
      <c r="R362" s="129">
        <f t="shared" si="13"/>
        <v>167.2266460247703</v>
      </c>
    </row>
    <row r="363" spans="1:18" x14ac:dyDescent="0.35">
      <c r="A363" s="135">
        <v>3</v>
      </c>
      <c r="B363" s="136" t="s">
        <v>64</v>
      </c>
      <c r="C363" s="136" t="s">
        <v>334</v>
      </c>
      <c r="D363" s="136" t="s">
        <v>146</v>
      </c>
      <c r="E363" s="136" t="s">
        <v>51</v>
      </c>
      <c r="F363" s="136" t="s">
        <v>180</v>
      </c>
      <c r="G363" s="136" t="s">
        <v>974</v>
      </c>
      <c r="H363" s="137">
        <v>2343</v>
      </c>
      <c r="I363" s="135">
        <v>2</v>
      </c>
      <c r="J363" s="138">
        <f>อุดรธานี!F168</f>
        <v>284045.86</v>
      </c>
      <c r="K363" s="139">
        <f>อุดรธานี!AL168</f>
        <v>264935.29000000004</v>
      </c>
      <c r="L363" s="140">
        <f>อุดรธานี!AM168</f>
        <v>975436.41999999993</v>
      </c>
      <c r="M363" s="140">
        <f>อุดรธานี!AN168</f>
        <v>1035902.81</v>
      </c>
      <c r="N363" s="136"/>
      <c r="O363" s="136"/>
      <c r="P363" s="136"/>
      <c r="Q363" s="128">
        <f t="shared" si="12"/>
        <v>-60466.39000000013</v>
      </c>
      <c r="R363" s="129">
        <f t="shared" si="13"/>
        <v>416.31942808365341</v>
      </c>
    </row>
    <row r="364" spans="1:18" x14ac:dyDescent="0.35">
      <c r="A364" s="135">
        <v>4</v>
      </c>
      <c r="B364" s="136" t="s">
        <v>64</v>
      </c>
      <c r="C364" s="136" t="s">
        <v>334</v>
      </c>
      <c r="D364" s="136" t="s">
        <v>146</v>
      </c>
      <c r="E364" s="136" t="s">
        <v>51</v>
      </c>
      <c r="F364" s="136" t="s">
        <v>180</v>
      </c>
      <c r="G364" s="136" t="s">
        <v>975</v>
      </c>
      <c r="H364" s="137">
        <v>2524</v>
      </c>
      <c r="I364" s="135">
        <v>2</v>
      </c>
      <c r="J364" s="138">
        <f>อุดรธานี!F169</f>
        <v>211743.53</v>
      </c>
      <c r="K364" s="139">
        <f>อุดรธานี!AL169</f>
        <v>364164.65</v>
      </c>
      <c r="L364" s="140">
        <f>อุดรธานี!AM169</f>
        <v>885415.74</v>
      </c>
      <c r="M364" s="140">
        <f>อุดรธานี!AN169</f>
        <v>993238.84000000008</v>
      </c>
      <c r="N364" s="136"/>
      <c r="O364" s="136"/>
      <c r="P364" s="136"/>
      <c r="Q364" s="128">
        <f t="shared" si="12"/>
        <v>-107823.10000000009</v>
      </c>
      <c r="R364" s="129">
        <f t="shared" si="13"/>
        <v>350.7986291600634</v>
      </c>
    </row>
    <row r="365" spans="1:18" x14ac:dyDescent="0.35">
      <c r="A365" s="135">
        <v>5</v>
      </c>
      <c r="B365" s="136" t="s">
        <v>64</v>
      </c>
      <c r="C365" s="136" t="s">
        <v>334</v>
      </c>
      <c r="D365" s="136" t="s">
        <v>146</v>
      </c>
      <c r="E365" s="136" t="s">
        <v>51</v>
      </c>
      <c r="F365" s="136" t="s">
        <v>180</v>
      </c>
      <c r="G365" s="136" t="s">
        <v>976</v>
      </c>
      <c r="H365" s="137">
        <v>6272</v>
      </c>
      <c r="I365" s="135">
        <v>5</v>
      </c>
      <c r="J365" s="138">
        <f>อุดรธานี!F170</f>
        <v>1673813.08</v>
      </c>
      <c r="K365" s="139">
        <f>อุดรธานี!AL170</f>
        <v>2046931.31</v>
      </c>
      <c r="L365" s="140">
        <f>อุดรธานี!AM170</f>
        <v>1516657.1800000002</v>
      </c>
      <c r="M365" s="140">
        <f>อุดรธานี!AN170</f>
        <v>1110611.1499999999</v>
      </c>
      <c r="N365" s="136"/>
      <c r="O365" s="136"/>
      <c r="P365" s="136"/>
      <c r="Q365" s="128">
        <f t="shared" si="12"/>
        <v>406046.03000000026</v>
      </c>
      <c r="R365" s="129">
        <f t="shared" si="13"/>
        <v>241.81396364795921</v>
      </c>
    </row>
    <row r="366" spans="1:18" x14ac:dyDescent="0.35">
      <c r="A366" s="135">
        <v>6</v>
      </c>
      <c r="B366" s="136" t="s">
        <v>64</v>
      </c>
      <c r="C366" s="136" t="s">
        <v>334</v>
      </c>
      <c r="D366" s="136" t="s">
        <v>146</v>
      </c>
      <c r="E366" s="136" t="s">
        <v>51</v>
      </c>
      <c r="F366" s="136" t="s">
        <v>180</v>
      </c>
      <c r="G366" s="136" t="s">
        <v>977</v>
      </c>
      <c r="H366" s="137">
        <v>5818</v>
      </c>
      <c r="I366" s="135">
        <v>4</v>
      </c>
      <c r="J366" s="138">
        <f>อุดรธานี!F171</f>
        <v>1820440.27</v>
      </c>
      <c r="K366" s="139">
        <f>อุดรธานี!AL171</f>
        <v>3864492.94</v>
      </c>
      <c r="L366" s="140">
        <f>อุดรธานี!AM171</f>
        <v>1877909.98</v>
      </c>
      <c r="M366" s="140">
        <f>อุดรธานี!AN171</f>
        <v>1488786.9500000002</v>
      </c>
      <c r="N366" s="136"/>
      <c r="O366" s="136"/>
      <c r="P366" s="136"/>
      <c r="Q366" s="128">
        <f t="shared" si="12"/>
        <v>389123.0299999998</v>
      </c>
      <c r="R366" s="129">
        <f t="shared" si="13"/>
        <v>322.77586455826741</v>
      </c>
    </row>
    <row r="367" spans="1:18" x14ac:dyDescent="0.35">
      <c r="A367" s="135">
        <v>7</v>
      </c>
      <c r="B367" s="136" t="s">
        <v>64</v>
      </c>
      <c r="C367" s="136" t="s">
        <v>334</v>
      </c>
      <c r="D367" s="136" t="s">
        <v>146</v>
      </c>
      <c r="E367" s="136" t="s">
        <v>51</v>
      </c>
      <c r="F367" s="136" t="s">
        <v>180</v>
      </c>
      <c r="G367" s="136" t="s">
        <v>978</v>
      </c>
      <c r="H367" s="137">
        <v>3371</v>
      </c>
      <c r="I367" s="135">
        <v>3</v>
      </c>
      <c r="J367" s="138">
        <f>อุดรธานี!F172</f>
        <v>369461.36</v>
      </c>
      <c r="K367" s="139">
        <f>อุดรธานี!AL172</f>
        <v>545260.68999999994</v>
      </c>
      <c r="L367" s="140">
        <f>อุดรธานี!AM172</f>
        <v>757249.92999999993</v>
      </c>
      <c r="M367" s="140">
        <f>อุดรธานี!AN172</f>
        <v>822233.37</v>
      </c>
      <c r="N367" s="136"/>
      <c r="O367" s="136"/>
      <c r="P367" s="136"/>
      <c r="Q367" s="128">
        <f t="shared" si="12"/>
        <v>-64983.440000000061</v>
      </c>
      <c r="R367" s="129">
        <f t="shared" si="13"/>
        <v>224.63658558291306</v>
      </c>
    </row>
    <row r="368" spans="1:18" x14ac:dyDescent="0.35">
      <c r="A368" s="135">
        <v>8</v>
      </c>
      <c r="B368" s="136" t="s">
        <v>64</v>
      </c>
      <c r="C368" s="136" t="s">
        <v>334</v>
      </c>
      <c r="D368" s="136" t="s">
        <v>146</v>
      </c>
      <c r="E368" s="136" t="s">
        <v>51</v>
      </c>
      <c r="F368" s="136" t="s">
        <v>180</v>
      </c>
      <c r="G368" s="136" t="s">
        <v>979</v>
      </c>
      <c r="H368" s="137">
        <v>4503</v>
      </c>
      <c r="I368" s="135">
        <v>4</v>
      </c>
      <c r="J368" s="138">
        <f>อุดรธานี!F173</f>
        <v>665447.03</v>
      </c>
      <c r="K368" s="139">
        <f>อุดรธานี!AL173</f>
        <v>1216642.96</v>
      </c>
      <c r="L368" s="140">
        <f>อุดรธานี!AM173</f>
        <v>901749.65</v>
      </c>
      <c r="M368" s="140">
        <f>อุดรธานี!AN173</f>
        <v>835717.72</v>
      </c>
      <c r="N368" s="136"/>
      <c r="O368" s="136"/>
      <c r="P368" s="136"/>
      <c r="Q368" s="128">
        <f t="shared" si="12"/>
        <v>66031.930000000051</v>
      </c>
      <c r="R368" s="129">
        <f t="shared" si="13"/>
        <v>200.25530757272929</v>
      </c>
    </row>
    <row r="369" spans="1:18" x14ac:dyDescent="0.35">
      <c r="A369" s="135">
        <v>9</v>
      </c>
      <c r="B369" s="136" t="s">
        <v>64</v>
      </c>
      <c r="C369" s="136" t="s">
        <v>334</v>
      </c>
      <c r="D369" s="136" t="s">
        <v>146</v>
      </c>
      <c r="E369" s="136" t="s">
        <v>51</v>
      </c>
      <c r="F369" s="136" t="s">
        <v>180</v>
      </c>
      <c r="G369" s="136" t="s">
        <v>980</v>
      </c>
      <c r="H369" s="137">
        <v>2325</v>
      </c>
      <c r="I369" s="135">
        <v>2</v>
      </c>
      <c r="J369" s="138">
        <f>อุดรธานี!F174</f>
        <v>339339.88</v>
      </c>
      <c r="K369" s="139">
        <f>อุดรธานี!AL174</f>
        <v>512053.98</v>
      </c>
      <c r="L369" s="140">
        <f>อุดรธานี!AM174</f>
        <v>531864.87</v>
      </c>
      <c r="M369" s="140">
        <f>อุดรธานี!AN174</f>
        <v>567434.80999999994</v>
      </c>
      <c r="N369" s="136"/>
      <c r="O369" s="136"/>
      <c r="P369" s="136"/>
      <c r="Q369" s="128">
        <f t="shared" si="12"/>
        <v>-35569.939999999944</v>
      </c>
      <c r="R369" s="129">
        <f t="shared" si="13"/>
        <v>228.75908387096774</v>
      </c>
    </row>
    <row r="370" spans="1:18" x14ac:dyDescent="0.35">
      <c r="A370" s="135">
        <v>10</v>
      </c>
      <c r="B370" s="136" t="s">
        <v>64</v>
      </c>
      <c r="C370" s="136" t="s">
        <v>334</v>
      </c>
      <c r="D370" s="136" t="s">
        <v>146</v>
      </c>
      <c r="E370" s="136" t="s">
        <v>51</v>
      </c>
      <c r="F370" s="136" t="s">
        <v>180</v>
      </c>
      <c r="G370" s="136" t="s">
        <v>981</v>
      </c>
      <c r="H370" s="137">
        <v>1480</v>
      </c>
      <c r="I370" s="135">
        <v>1</v>
      </c>
      <c r="J370" s="138">
        <f>อุดรธานี!F175</f>
        <v>224646.31</v>
      </c>
      <c r="K370" s="139">
        <f>อุดรธานี!AL175</f>
        <v>224104.76</v>
      </c>
      <c r="L370" s="140">
        <f>อุดรธานี!AM175</f>
        <v>527189.97</v>
      </c>
      <c r="M370" s="140">
        <f>อุดรธานี!AN175</f>
        <v>532773.13</v>
      </c>
      <c r="N370" s="136"/>
      <c r="O370" s="136"/>
      <c r="P370" s="136"/>
      <c r="Q370" s="128">
        <f t="shared" si="12"/>
        <v>-5583.1600000000326</v>
      </c>
      <c r="R370" s="129">
        <f t="shared" si="13"/>
        <v>356.2094391891892</v>
      </c>
    </row>
    <row r="371" spans="1:18" s="147" customFormat="1" x14ac:dyDescent="0.35">
      <c r="A371" s="141">
        <v>13</v>
      </c>
      <c r="B371" s="142" t="s">
        <v>64</v>
      </c>
      <c r="C371" s="142"/>
      <c r="D371" s="142"/>
      <c r="E371" s="142" t="s">
        <v>77</v>
      </c>
      <c r="F371" s="142"/>
      <c r="G371" s="142" t="s">
        <v>339</v>
      </c>
      <c r="H371" s="148">
        <f>SUM(H361:H370)</f>
        <v>33642</v>
      </c>
      <c r="I371" s="141"/>
      <c r="J371" s="144">
        <f>SUM(J361:J370)</f>
        <v>6193858.6699999999</v>
      </c>
      <c r="K371" s="144">
        <f>SUM(K361:K370)</f>
        <v>10103663.42</v>
      </c>
      <c r="L371" s="144">
        <f>SUM(L361:L370)</f>
        <v>8810610.3300000001</v>
      </c>
      <c r="M371" s="144">
        <f>SUM(M361:M370)</f>
        <v>8209070.6500000004</v>
      </c>
      <c r="N371" s="142">
        <v>9</v>
      </c>
      <c r="O371" s="142">
        <v>9</v>
      </c>
      <c r="P371" s="142">
        <f>N371-O371</f>
        <v>0</v>
      </c>
      <c r="Q371" s="145">
        <f t="shared" si="12"/>
        <v>601539.6799999997</v>
      </c>
      <c r="R371" s="146">
        <f>L371/H371</f>
        <v>261.89317906188694</v>
      </c>
    </row>
    <row r="372" spans="1:18" x14ac:dyDescent="0.35">
      <c r="A372" s="135">
        <v>1</v>
      </c>
      <c r="B372" s="136" t="s">
        <v>64</v>
      </c>
      <c r="C372" s="136" t="s">
        <v>335</v>
      </c>
      <c r="D372" s="136" t="s">
        <v>149</v>
      </c>
      <c r="E372" s="136" t="s">
        <v>52</v>
      </c>
      <c r="F372" s="136" t="s">
        <v>210</v>
      </c>
      <c r="G372" s="136" t="s">
        <v>340</v>
      </c>
      <c r="H372" s="137"/>
      <c r="I372" s="135"/>
      <c r="J372" s="138"/>
      <c r="K372" s="139"/>
      <c r="L372" s="140"/>
      <c r="M372" s="140"/>
      <c r="N372" s="136"/>
      <c r="O372" s="136"/>
      <c r="P372" s="136"/>
    </row>
    <row r="373" spans="1:18" x14ac:dyDescent="0.35">
      <c r="A373" s="135">
        <v>2</v>
      </c>
      <c r="B373" s="136" t="s">
        <v>64</v>
      </c>
      <c r="C373" s="136" t="s">
        <v>335</v>
      </c>
      <c r="D373" s="136" t="s">
        <v>149</v>
      </c>
      <c r="E373" s="136" t="s">
        <v>52</v>
      </c>
      <c r="F373" s="136" t="s">
        <v>180</v>
      </c>
      <c r="G373" s="136" t="s">
        <v>982</v>
      </c>
      <c r="H373" s="137">
        <v>8344</v>
      </c>
      <c r="I373" s="135">
        <v>5</v>
      </c>
      <c r="J373" s="138">
        <f>อุดรธานี!F176</f>
        <v>1460693.91</v>
      </c>
      <c r="K373" s="139">
        <f>อุดรธานี!AL176</f>
        <v>1739842.14</v>
      </c>
      <c r="L373" s="140">
        <f>อุดรธานี!AM176</f>
        <v>1219157.83</v>
      </c>
      <c r="M373" s="140">
        <f>อุดรธานี!AN176</f>
        <v>1012942.4800000001</v>
      </c>
      <c r="N373" s="136"/>
      <c r="O373" s="136"/>
      <c r="P373" s="136"/>
      <c r="Q373" s="128">
        <f t="shared" si="12"/>
        <v>206215.34999999998</v>
      </c>
      <c r="R373" s="129">
        <f t="shared" si="13"/>
        <v>146.11191634707575</v>
      </c>
    </row>
    <row r="374" spans="1:18" x14ac:dyDescent="0.35">
      <c r="A374" s="135">
        <v>3</v>
      </c>
      <c r="B374" s="136" t="s">
        <v>64</v>
      </c>
      <c r="C374" s="136" t="s">
        <v>335</v>
      </c>
      <c r="D374" s="136" t="s">
        <v>149</v>
      </c>
      <c r="E374" s="136" t="s">
        <v>52</v>
      </c>
      <c r="F374" s="136" t="s">
        <v>180</v>
      </c>
      <c r="G374" s="136" t="s">
        <v>983</v>
      </c>
      <c r="H374" s="137">
        <v>3901</v>
      </c>
      <c r="I374" s="135">
        <v>3</v>
      </c>
      <c r="J374" s="138">
        <f>อุดรธานี!F177</f>
        <v>490155.25</v>
      </c>
      <c r="K374" s="139">
        <f>อุดรธานี!AL177</f>
        <v>774318.71</v>
      </c>
      <c r="L374" s="140">
        <f>อุดรธานี!AM177</f>
        <v>1268873.3199999998</v>
      </c>
      <c r="M374" s="140">
        <f>อุดรธานี!AN177</f>
        <v>1407182.9599999997</v>
      </c>
      <c r="N374" s="136"/>
      <c r="O374" s="136"/>
      <c r="P374" s="136"/>
      <c r="Q374" s="128">
        <f t="shared" si="12"/>
        <v>-138309.6399999999</v>
      </c>
      <c r="R374" s="129">
        <f t="shared" si="13"/>
        <v>325.26873109459109</v>
      </c>
    </row>
    <row r="375" spans="1:18" s="205" customFormat="1" x14ac:dyDescent="0.35">
      <c r="A375" s="198">
        <v>4</v>
      </c>
      <c r="B375" s="199" t="s">
        <v>64</v>
      </c>
      <c r="C375" s="199" t="s">
        <v>335</v>
      </c>
      <c r="D375" s="199" t="s">
        <v>149</v>
      </c>
      <c r="E375" s="199" t="s">
        <v>52</v>
      </c>
      <c r="F375" s="199" t="s">
        <v>180</v>
      </c>
      <c r="G375" s="199" t="s">
        <v>985</v>
      </c>
      <c r="H375" s="200">
        <v>4479</v>
      </c>
      <c r="I375" s="198">
        <v>3</v>
      </c>
      <c r="J375" s="201">
        <f>อุดรธานี!F179</f>
        <v>185927.61</v>
      </c>
      <c r="K375" s="202">
        <f>อุดรธานี!AL179</f>
        <v>223540.45</v>
      </c>
      <c r="L375" s="201">
        <f>อุดรธานี!AM179</f>
        <v>324801.09999999998</v>
      </c>
      <c r="M375" s="201">
        <f>อุดรธานี!AN179</f>
        <v>336263.26</v>
      </c>
      <c r="N375" s="199"/>
      <c r="O375" s="199"/>
      <c r="P375" s="199"/>
      <c r="Q375" s="203">
        <f t="shared" si="12"/>
        <v>-11462.160000000033</v>
      </c>
      <c r="R375" s="204">
        <f t="shared" si="13"/>
        <v>72.516432239339139</v>
      </c>
    </row>
    <row r="376" spans="1:18" x14ac:dyDescent="0.35">
      <c r="A376" s="135">
        <v>5</v>
      </c>
      <c r="B376" s="136" t="s">
        <v>64</v>
      </c>
      <c r="C376" s="136" t="s">
        <v>335</v>
      </c>
      <c r="D376" s="136" t="s">
        <v>149</v>
      </c>
      <c r="E376" s="136" t="s">
        <v>52</v>
      </c>
      <c r="F376" s="136" t="s">
        <v>180</v>
      </c>
      <c r="G376" s="136" t="s">
        <v>986</v>
      </c>
      <c r="H376" s="137">
        <v>5054</v>
      </c>
      <c r="I376" s="135">
        <v>4</v>
      </c>
      <c r="J376" s="138">
        <f>อุดรธานี!F180</f>
        <v>729387.33</v>
      </c>
      <c r="K376" s="152">
        <f>อุดรธานี!AL180</f>
        <v>798510.42999999993</v>
      </c>
      <c r="L376" s="140">
        <f>อุดรธานี!AM180</f>
        <v>1400905.8</v>
      </c>
      <c r="M376" s="140">
        <f>อุดรธานี!AN180</f>
        <v>1345826.07</v>
      </c>
      <c r="N376" s="136"/>
      <c r="O376" s="136"/>
      <c r="P376" s="136"/>
      <c r="Q376" s="128">
        <f t="shared" si="12"/>
        <v>55079.729999999981</v>
      </c>
      <c r="R376" s="129">
        <f t="shared" si="13"/>
        <v>277.18753462603877</v>
      </c>
    </row>
    <row r="377" spans="1:18" x14ac:dyDescent="0.35">
      <c r="A377" s="149">
        <v>6</v>
      </c>
      <c r="B377" s="136" t="s">
        <v>64</v>
      </c>
      <c r="C377" s="136" t="s">
        <v>335</v>
      </c>
      <c r="D377" s="136" t="s">
        <v>149</v>
      </c>
      <c r="E377" s="136" t="s">
        <v>52</v>
      </c>
      <c r="F377" s="136" t="s">
        <v>180</v>
      </c>
      <c r="G377" s="136" t="s">
        <v>987</v>
      </c>
      <c r="H377" s="137">
        <v>5698</v>
      </c>
      <c r="I377" s="135">
        <v>4</v>
      </c>
      <c r="J377" s="138">
        <f>อุดรธานี!F181</f>
        <v>625159.98</v>
      </c>
      <c r="K377" s="152">
        <f>อุดรธานี!AL181</f>
        <v>445131.38</v>
      </c>
      <c r="L377" s="140">
        <f>อุดรธานี!AM181</f>
        <v>2259875.0700000003</v>
      </c>
      <c r="M377" s="140">
        <f>อุดรธานี!AN181</f>
        <v>1429694.18</v>
      </c>
      <c r="N377" s="136"/>
      <c r="O377" s="136"/>
      <c r="P377" s="136"/>
      <c r="Q377" s="128">
        <f t="shared" si="12"/>
        <v>830180.89000000036</v>
      </c>
      <c r="R377" s="129">
        <f t="shared" si="13"/>
        <v>396.60847139347146</v>
      </c>
    </row>
    <row r="378" spans="1:18" x14ac:dyDescent="0.35">
      <c r="A378" s="149">
        <v>7</v>
      </c>
      <c r="B378" s="136" t="s">
        <v>64</v>
      </c>
      <c r="C378" s="136" t="s">
        <v>335</v>
      </c>
      <c r="D378" s="136" t="s">
        <v>149</v>
      </c>
      <c r="E378" s="136" t="s">
        <v>52</v>
      </c>
      <c r="F378" s="136" t="s">
        <v>180</v>
      </c>
      <c r="G378" s="136" t="s">
        <v>988</v>
      </c>
      <c r="H378" s="137">
        <v>5218</v>
      </c>
      <c r="I378" s="135">
        <v>4</v>
      </c>
      <c r="J378" s="138">
        <f>อุดรธานี!F182</f>
        <v>627791.89</v>
      </c>
      <c r="K378" s="152">
        <f>อุดรธานี!AL182</f>
        <v>624111.15999999992</v>
      </c>
      <c r="L378" s="140">
        <f>อุดรธานี!AM182</f>
        <v>1481796.96</v>
      </c>
      <c r="M378" s="140">
        <f>อุดรธานี!AN182</f>
        <v>1537958.73</v>
      </c>
      <c r="N378" s="136"/>
      <c r="O378" s="136"/>
      <c r="P378" s="136"/>
      <c r="Q378" s="128">
        <f t="shared" si="12"/>
        <v>-56161.770000000019</v>
      </c>
      <c r="R378" s="129">
        <f t="shared" si="13"/>
        <v>283.97795323878881</v>
      </c>
    </row>
    <row r="379" spans="1:18" x14ac:dyDescent="0.35">
      <c r="A379" s="149">
        <v>8</v>
      </c>
      <c r="B379" s="136" t="s">
        <v>64</v>
      </c>
      <c r="C379" s="136" t="s">
        <v>335</v>
      </c>
      <c r="D379" s="136" t="s">
        <v>149</v>
      </c>
      <c r="E379" s="136" t="s">
        <v>52</v>
      </c>
      <c r="F379" s="136" t="s">
        <v>180</v>
      </c>
      <c r="G379" s="136" t="s">
        <v>989</v>
      </c>
      <c r="H379" s="137">
        <v>6468</v>
      </c>
      <c r="I379" s="135">
        <v>5</v>
      </c>
      <c r="J379" s="138">
        <f>อุดรธานี!F183</f>
        <v>869204.78</v>
      </c>
      <c r="K379" s="152">
        <f>อุดรธานี!AL183</f>
        <v>1007494.73</v>
      </c>
      <c r="L379" s="140">
        <f>อุดรธานี!AM183</f>
        <v>1618468.76</v>
      </c>
      <c r="M379" s="140">
        <f>อุดรธานี!AN183</f>
        <v>1697007.26</v>
      </c>
      <c r="N379" s="136"/>
      <c r="O379" s="136"/>
      <c r="P379" s="136"/>
      <c r="Q379" s="128">
        <f t="shared" si="12"/>
        <v>-78538.5</v>
      </c>
      <c r="R379" s="129">
        <f t="shared" si="13"/>
        <v>250.22708101422387</v>
      </c>
    </row>
    <row r="380" spans="1:18" x14ac:dyDescent="0.35">
      <c r="A380" s="149">
        <v>9</v>
      </c>
      <c r="B380" s="136" t="s">
        <v>64</v>
      </c>
      <c r="C380" s="136" t="s">
        <v>335</v>
      </c>
      <c r="D380" s="136" t="s">
        <v>149</v>
      </c>
      <c r="E380" s="136" t="s">
        <v>52</v>
      </c>
      <c r="F380" s="136" t="s">
        <v>180</v>
      </c>
      <c r="G380" s="136" t="s">
        <v>990</v>
      </c>
      <c r="H380" s="137">
        <v>8206</v>
      </c>
      <c r="I380" s="135">
        <v>5</v>
      </c>
      <c r="J380" s="138">
        <f>อุดรธานี!F184</f>
        <v>1369175.35</v>
      </c>
      <c r="K380" s="152">
        <f>อุดรธานี!AL184</f>
        <v>1500899.75</v>
      </c>
      <c r="L380" s="140">
        <f>อุดรธานี!AM184</f>
        <v>1572157.04</v>
      </c>
      <c r="M380" s="140">
        <f>อุดรธานี!AN184</f>
        <v>1288433.7300000002</v>
      </c>
      <c r="N380" s="136"/>
      <c r="O380" s="136"/>
      <c r="P380" s="136"/>
      <c r="Q380" s="128">
        <f t="shared" si="12"/>
        <v>283723.30999999982</v>
      </c>
      <c r="R380" s="129">
        <f t="shared" si="13"/>
        <v>191.58628320740922</v>
      </c>
    </row>
    <row r="381" spans="1:18" x14ac:dyDescent="0.35">
      <c r="A381" s="149">
        <v>10</v>
      </c>
      <c r="B381" s="136" t="s">
        <v>64</v>
      </c>
      <c r="C381" s="136" t="s">
        <v>335</v>
      </c>
      <c r="D381" s="136" t="s">
        <v>149</v>
      </c>
      <c r="E381" s="136" t="s">
        <v>52</v>
      </c>
      <c r="F381" s="136" t="s">
        <v>180</v>
      </c>
      <c r="G381" s="136" t="s">
        <v>991</v>
      </c>
      <c r="H381" s="137">
        <v>4682</v>
      </c>
      <c r="I381" s="135">
        <v>4</v>
      </c>
      <c r="J381" s="138">
        <f>อุดรธานี!F185</f>
        <v>407404.14</v>
      </c>
      <c r="K381" s="152">
        <f>อุดรธานี!AL185</f>
        <v>501958.54999999993</v>
      </c>
      <c r="L381" s="140">
        <f>อุดรธานี!AM185</f>
        <v>1144924.51</v>
      </c>
      <c r="M381" s="140">
        <f>อุดรธานี!AN185</f>
        <v>1104803.94</v>
      </c>
      <c r="N381" s="136"/>
      <c r="O381" s="136"/>
      <c r="P381" s="136"/>
      <c r="Q381" s="128">
        <f t="shared" si="12"/>
        <v>40120.570000000065</v>
      </c>
      <c r="R381" s="129">
        <f t="shared" si="13"/>
        <v>244.53748611704401</v>
      </c>
    </row>
    <row r="382" spans="1:18" x14ac:dyDescent="0.35">
      <c r="A382" s="149">
        <v>11</v>
      </c>
      <c r="B382" s="136" t="s">
        <v>64</v>
      </c>
      <c r="C382" s="136" t="s">
        <v>335</v>
      </c>
      <c r="D382" s="136" t="s">
        <v>149</v>
      </c>
      <c r="E382" s="136" t="s">
        <v>52</v>
      </c>
      <c r="F382" s="136" t="s">
        <v>180</v>
      </c>
      <c r="G382" s="136" t="s">
        <v>992</v>
      </c>
      <c r="H382" s="137">
        <v>5558</v>
      </c>
      <c r="I382" s="135">
        <v>4</v>
      </c>
      <c r="J382" s="138">
        <f>อุดรธานี!F186</f>
        <v>568890.26</v>
      </c>
      <c r="K382" s="152">
        <f>อุดรธานี!AL186</f>
        <v>686973.3</v>
      </c>
      <c r="L382" s="140">
        <f>อุดรธานี!AM186</f>
        <v>1460915.6400000001</v>
      </c>
      <c r="M382" s="140">
        <f>อุดรธานี!AN186</f>
        <v>1411585.37</v>
      </c>
      <c r="N382" s="136"/>
      <c r="O382" s="136"/>
      <c r="P382" s="136"/>
      <c r="Q382" s="128">
        <f t="shared" si="12"/>
        <v>49330.270000000019</v>
      </c>
      <c r="R382" s="129">
        <f t="shared" si="13"/>
        <v>262.84916156890972</v>
      </c>
    </row>
    <row r="383" spans="1:18" x14ac:dyDescent="0.35">
      <c r="A383" s="149">
        <v>12</v>
      </c>
      <c r="B383" s="136" t="s">
        <v>64</v>
      </c>
      <c r="C383" s="136" t="s">
        <v>335</v>
      </c>
      <c r="D383" s="136" t="s">
        <v>149</v>
      </c>
      <c r="E383" s="136" t="s">
        <v>52</v>
      </c>
      <c r="F383" s="136" t="s">
        <v>180</v>
      </c>
      <c r="G383" s="136" t="s">
        <v>993</v>
      </c>
      <c r="H383" s="137">
        <v>4731</v>
      </c>
      <c r="I383" s="135">
        <v>4</v>
      </c>
      <c r="J383" s="138">
        <f>อุดรธานี!F187</f>
        <v>483004.22</v>
      </c>
      <c r="K383" s="152">
        <f>อุดรธานี!AL187</f>
        <v>493698.64999999997</v>
      </c>
      <c r="L383" s="140">
        <f>อุดรธานี!AM187</f>
        <v>1095123.8999999999</v>
      </c>
      <c r="M383" s="140">
        <f>อุดรธานี!AN187</f>
        <v>1170960.5</v>
      </c>
      <c r="N383" s="136"/>
      <c r="O383" s="136"/>
      <c r="P383" s="136"/>
      <c r="Q383" s="128">
        <f t="shared" si="12"/>
        <v>-75836.600000000093</v>
      </c>
      <c r="R383" s="129">
        <f t="shared" si="13"/>
        <v>231.47831325301203</v>
      </c>
    </row>
    <row r="384" spans="1:18" x14ac:dyDescent="0.35">
      <c r="A384" s="149">
        <v>13</v>
      </c>
      <c r="B384" s="136" t="s">
        <v>64</v>
      </c>
      <c r="C384" s="136" t="s">
        <v>336</v>
      </c>
      <c r="D384" s="136" t="s">
        <v>149</v>
      </c>
      <c r="E384" s="136" t="s">
        <v>52</v>
      </c>
      <c r="F384" s="136" t="s">
        <v>180</v>
      </c>
      <c r="G384" s="138" t="s">
        <v>994</v>
      </c>
      <c r="H384" s="206">
        <v>3338</v>
      </c>
      <c r="I384" s="135">
        <v>3</v>
      </c>
      <c r="J384" s="138">
        <f>อุดรธานี!F188</f>
        <v>290676.09000000003</v>
      </c>
      <c r="K384" s="152">
        <f>อุดรธานี!AL188</f>
        <v>360406.54000000004</v>
      </c>
      <c r="L384" s="140">
        <f>อุดรธานี!AM188</f>
        <v>1064957.1800000002</v>
      </c>
      <c r="M384" s="140">
        <f>อุดรธานี!AN188</f>
        <v>1039689.07</v>
      </c>
      <c r="N384" s="136"/>
      <c r="O384" s="136"/>
      <c r="P384" s="136"/>
      <c r="Q384" s="128">
        <f t="shared" si="12"/>
        <v>25268.110000000219</v>
      </c>
      <c r="R384" s="129">
        <f t="shared" si="13"/>
        <v>319.04049730377477</v>
      </c>
    </row>
    <row r="385" spans="1:18" x14ac:dyDescent="0.35">
      <c r="A385" s="149">
        <v>14</v>
      </c>
      <c r="B385" s="136" t="s">
        <v>64</v>
      </c>
      <c r="C385" s="136" t="s">
        <v>335</v>
      </c>
      <c r="D385" s="136" t="s">
        <v>149</v>
      </c>
      <c r="E385" s="136" t="s">
        <v>52</v>
      </c>
      <c r="F385" s="136" t="s">
        <v>180</v>
      </c>
      <c r="G385" s="136" t="s">
        <v>995</v>
      </c>
      <c r="H385" s="137">
        <v>6544</v>
      </c>
      <c r="I385" s="135">
        <v>5</v>
      </c>
      <c r="J385" s="138">
        <f>อุดรธานี!F189</f>
        <v>741122.71</v>
      </c>
      <c r="K385" s="152">
        <f>อุดรธานี!AL189</f>
        <v>998362.7100000002</v>
      </c>
      <c r="L385" s="140">
        <f>อุดรธานี!AM189</f>
        <v>1626532.1300000001</v>
      </c>
      <c r="M385" s="140">
        <f>อุดรธานี!AN189</f>
        <v>1250000.7000000002</v>
      </c>
      <c r="N385" s="136"/>
      <c r="O385" s="136"/>
      <c r="P385" s="136"/>
      <c r="Q385" s="128">
        <f t="shared" si="12"/>
        <v>376531.42999999993</v>
      </c>
      <c r="R385" s="129">
        <f t="shared" si="13"/>
        <v>248.55319834963328</v>
      </c>
    </row>
    <row r="386" spans="1:18" s="147" customFormat="1" x14ac:dyDescent="0.35">
      <c r="A386" s="207">
        <v>15</v>
      </c>
      <c r="B386" s="142" t="s">
        <v>64</v>
      </c>
      <c r="C386" s="142"/>
      <c r="D386" s="142"/>
      <c r="E386" s="142" t="s">
        <v>77</v>
      </c>
      <c r="F386" s="142"/>
      <c r="G386" s="142" t="s">
        <v>341</v>
      </c>
      <c r="H386" s="148">
        <f>SUM(H372:H385)</f>
        <v>72221</v>
      </c>
      <c r="I386" s="141"/>
      <c r="J386" s="144">
        <f>SUM(J372:J385)</f>
        <v>8848593.5199999996</v>
      </c>
      <c r="K386" s="144">
        <f>SUM(K372:K385)</f>
        <v>10155248.5</v>
      </c>
      <c r="L386" s="144">
        <f>SUM(L372:L385)</f>
        <v>17538489.239999998</v>
      </c>
      <c r="M386" s="144">
        <f>SUM(M372:M385)</f>
        <v>16032348.25</v>
      </c>
      <c r="N386" s="142">
        <v>13</v>
      </c>
      <c r="O386" s="142">
        <v>13</v>
      </c>
      <c r="P386" s="142">
        <f>N386-O386</f>
        <v>0</v>
      </c>
      <c r="Q386" s="145">
        <f t="shared" si="12"/>
        <v>1506140.9899999984</v>
      </c>
      <c r="R386" s="146">
        <f>L386/H386</f>
        <v>242.84472992619874</v>
      </c>
    </row>
    <row r="387" spans="1:18" x14ac:dyDescent="0.35">
      <c r="A387" s="135">
        <v>1</v>
      </c>
      <c r="B387" s="136" t="s">
        <v>64</v>
      </c>
      <c r="C387" s="136" t="s">
        <v>336</v>
      </c>
      <c r="D387" s="136" t="s">
        <v>151</v>
      </c>
      <c r="E387" s="136" t="s">
        <v>53</v>
      </c>
      <c r="F387" s="136" t="s">
        <v>210</v>
      </c>
      <c r="G387" s="136" t="s">
        <v>342</v>
      </c>
      <c r="H387" s="137"/>
      <c r="I387" s="135"/>
      <c r="J387" s="138"/>
      <c r="K387" s="139"/>
      <c r="L387" s="140"/>
      <c r="M387" s="140"/>
      <c r="N387" s="136"/>
      <c r="O387" s="136"/>
      <c r="P387" s="136"/>
    </row>
    <row r="388" spans="1:18" x14ac:dyDescent="0.35">
      <c r="A388" s="135">
        <v>2</v>
      </c>
      <c r="B388" s="136" t="s">
        <v>64</v>
      </c>
      <c r="C388" s="136" t="s">
        <v>336</v>
      </c>
      <c r="D388" s="136" t="s">
        <v>151</v>
      </c>
      <c r="E388" s="136" t="s">
        <v>53</v>
      </c>
      <c r="F388" s="136" t="s">
        <v>180</v>
      </c>
      <c r="G388" s="136" t="s">
        <v>996</v>
      </c>
      <c r="H388" s="137">
        <v>2511</v>
      </c>
      <c r="I388" s="135">
        <v>2</v>
      </c>
      <c r="J388" s="140">
        <f>อุดรธานี!F190</f>
        <v>374803.87</v>
      </c>
      <c r="K388" s="139">
        <f>อุดรธานี!AL190</f>
        <v>432367.07</v>
      </c>
      <c r="L388" s="140">
        <f>อุดรธานี!AM190</f>
        <v>1001424.94</v>
      </c>
      <c r="M388" s="140">
        <f>อุดรธานี!AN190</f>
        <v>914219.01</v>
      </c>
      <c r="N388" s="136"/>
      <c r="O388" s="136"/>
      <c r="P388" s="136"/>
      <c r="Q388" s="128">
        <f t="shared" si="12"/>
        <v>87205.929999999935</v>
      </c>
      <c r="R388" s="129">
        <f t="shared" si="13"/>
        <v>398.81518916766225</v>
      </c>
    </row>
    <row r="389" spans="1:18" x14ac:dyDescent="0.35">
      <c r="A389" s="135">
        <v>3</v>
      </c>
      <c r="B389" s="136" t="s">
        <v>64</v>
      </c>
      <c r="C389" s="136" t="s">
        <v>336</v>
      </c>
      <c r="D389" s="136" t="s">
        <v>151</v>
      </c>
      <c r="E389" s="136" t="s">
        <v>53</v>
      </c>
      <c r="F389" s="136" t="s">
        <v>180</v>
      </c>
      <c r="G389" s="136" t="s">
        <v>997</v>
      </c>
      <c r="H389" s="137">
        <v>3129</v>
      </c>
      <c r="I389" s="135">
        <v>3</v>
      </c>
      <c r="J389" s="140">
        <f>อุดรธานี!F191</f>
        <v>83078.929999999993</v>
      </c>
      <c r="K389" s="139">
        <f>อุดรธานี!AL191</f>
        <v>222237.37</v>
      </c>
      <c r="L389" s="140">
        <f>อุดรธานี!AM191</f>
        <v>958795.35</v>
      </c>
      <c r="M389" s="140">
        <f>อุดรธานี!AN191</f>
        <v>825566.84000000008</v>
      </c>
      <c r="N389" s="136"/>
      <c r="O389" s="136"/>
      <c r="P389" s="136"/>
      <c r="Q389" s="128">
        <f t="shared" si="12"/>
        <v>133228.50999999989</v>
      </c>
      <c r="R389" s="129">
        <f t="shared" si="13"/>
        <v>306.42229146692233</v>
      </c>
    </row>
    <row r="390" spans="1:18" x14ac:dyDescent="0.35">
      <c r="A390" s="135">
        <v>4</v>
      </c>
      <c r="B390" s="136" t="s">
        <v>64</v>
      </c>
      <c r="C390" s="136" t="s">
        <v>336</v>
      </c>
      <c r="D390" s="136" t="s">
        <v>151</v>
      </c>
      <c r="E390" s="136" t="s">
        <v>53</v>
      </c>
      <c r="F390" s="136" t="s">
        <v>180</v>
      </c>
      <c r="G390" s="136" t="s">
        <v>998</v>
      </c>
      <c r="H390" s="137">
        <v>5633</v>
      </c>
      <c r="I390" s="135">
        <v>4</v>
      </c>
      <c r="J390" s="140">
        <f>อุดรธานี!F192</f>
        <v>142713.31</v>
      </c>
      <c r="K390" s="139">
        <f>อุดรธานี!AL192</f>
        <v>201752.21</v>
      </c>
      <c r="L390" s="140">
        <f>อุดรธานี!AM192</f>
        <v>1286083.1800000002</v>
      </c>
      <c r="M390" s="140">
        <f>อุดรธานี!AN192</f>
        <v>1396279.9300000002</v>
      </c>
      <c r="N390" s="136"/>
      <c r="O390" s="136"/>
      <c r="P390" s="136"/>
      <c r="Q390" s="128">
        <f t="shared" ref="Q390:Q454" si="14">L390-M390</f>
        <v>-110196.75</v>
      </c>
      <c r="R390" s="129">
        <f t="shared" ref="R390:R454" si="15">L390/H390</f>
        <v>228.31229895260077</v>
      </c>
    </row>
    <row r="391" spans="1:18" x14ac:dyDescent="0.35">
      <c r="A391" s="135">
        <v>5</v>
      </c>
      <c r="B391" s="136" t="s">
        <v>64</v>
      </c>
      <c r="C391" s="136" t="s">
        <v>336</v>
      </c>
      <c r="D391" s="136" t="s">
        <v>151</v>
      </c>
      <c r="E391" s="136" t="s">
        <v>53</v>
      </c>
      <c r="F391" s="136" t="s">
        <v>180</v>
      </c>
      <c r="G391" s="136" t="s">
        <v>999</v>
      </c>
      <c r="H391" s="137">
        <v>1850</v>
      </c>
      <c r="I391" s="135">
        <v>2</v>
      </c>
      <c r="J391" s="140">
        <f>อุดรธานี!F193</f>
        <v>453719.44</v>
      </c>
      <c r="K391" s="139">
        <f>อุดรธานี!AL193</f>
        <v>502184.27</v>
      </c>
      <c r="L391" s="140">
        <f>อุดรธานี!AM193</f>
        <v>734079.04</v>
      </c>
      <c r="M391" s="140">
        <f>อุดรธานี!AN193</f>
        <v>674150.20000000007</v>
      </c>
      <c r="N391" s="136"/>
      <c r="O391" s="136"/>
      <c r="P391" s="136"/>
      <c r="Q391" s="128">
        <f t="shared" si="14"/>
        <v>59928.839999999967</v>
      </c>
      <c r="R391" s="129">
        <f t="shared" si="15"/>
        <v>396.79948108108113</v>
      </c>
    </row>
    <row r="392" spans="1:18" x14ac:dyDescent="0.35">
      <c r="A392" s="135">
        <v>6</v>
      </c>
      <c r="B392" s="136" t="s">
        <v>64</v>
      </c>
      <c r="C392" s="136" t="s">
        <v>336</v>
      </c>
      <c r="D392" s="136" t="s">
        <v>151</v>
      </c>
      <c r="E392" s="136" t="s">
        <v>53</v>
      </c>
      <c r="F392" s="136" t="s">
        <v>180</v>
      </c>
      <c r="G392" s="136" t="s">
        <v>1000</v>
      </c>
      <c r="H392" s="137">
        <v>3330</v>
      </c>
      <c r="I392" s="135">
        <v>3</v>
      </c>
      <c r="J392" s="140">
        <f>อุดรธานี!F194</f>
        <v>531050.67000000004</v>
      </c>
      <c r="K392" s="139">
        <f>อุดรธานี!AL194</f>
        <v>533572.88000000012</v>
      </c>
      <c r="L392" s="140">
        <f>อุดรธานี!AM194</f>
        <v>649274.48</v>
      </c>
      <c r="M392" s="140">
        <f>อุดรธานี!AN194</f>
        <v>731042.74</v>
      </c>
      <c r="N392" s="136"/>
      <c r="O392" s="136"/>
      <c r="P392" s="136"/>
      <c r="Q392" s="128">
        <f t="shared" si="14"/>
        <v>-81768.260000000009</v>
      </c>
      <c r="R392" s="129">
        <f t="shared" si="15"/>
        <v>194.97732132132131</v>
      </c>
    </row>
    <row r="393" spans="1:18" s="147" customFormat="1" x14ac:dyDescent="0.35">
      <c r="A393" s="141">
        <v>15</v>
      </c>
      <c r="B393" s="142" t="s">
        <v>64</v>
      </c>
      <c r="C393" s="142"/>
      <c r="D393" s="142"/>
      <c r="E393" s="142" t="s">
        <v>77</v>
      </c>
      <c r="F393" s="142"/>
      <c r="G393" s="142" t="s">
        <v>343</v>
      </c>
      <c r="H393" s="148">
        <f>SUM(H387:H392)</f>
        <v>16453</v>
      </c>
      <c r="I393" s="141"/>
      <c r="J393" s="144">
        <f>SUM(J387:J392)</f>
        <v>1585366.2200000002</v>
      </c>
      <c r="K393" s="144">
        <f>SUM(K387:K392)</f>
        <v>1892113.8</v>
      </c>
      <c r="L393" s="144">
        <f>SUM(L387:L392)</f>
        <v>4629656.99</v>
      </c>
      <c r="M393" s="144">
        <f>SUM(M387:M392)</f>
        <v>4541258.7200000007</v>
      </c>
      <c r="N393" s="142">
        <v>5</v>
      </c>
      <c r="O393" s="142">
        <v>5</v>
      </c>
      <c r="P393" s="142">
        <f>N393-O393</f>
        <v>0</v>
      </c>
      <c r="Q393" s="145">
        <f t="shared" si="14"/>
        <v>88398.269999999553</v>
      </c>
      <c r="R393" s="146">
        <f>L393/H393</f>
        <v>281.38679815231268</v>
      </c>
    </row>
    <row r="394" spans="1:18" x14ac:dyDescent="0.35">
      <c r="A394" s="135">
        <v>1</v>
      </c>
      <c r="B394" s="136" t="s">
        <v>64</v>
      </c>
      <c r="C394" s="136" t="s">
        <v>344</v>
      </c>
      <c r="D394" s="136" t="s">
        <v>153</v>
      </c>
      <c r="E394" s="136" t="s">
        <v>54</v>
      </c>
      <c r="F394" s="136" t="s">
        <v>210</v>
      </c>
      <c r="G394" s="136" t="s">
        <v>345</v>
      </c>
      <c r="H394" s="137"/>
      <c r="I394" s="135"/>
      <c r="J394" s="138"/>
      <c r="K394" s="139"/>
      <c r="L394" s="140"/>
      <c r="M394" s="140"/>
      <c r="N394" s="136"/>
      <c r="O394" s="136"/>
      <c r="P394" s="136"/>
    </row>
    <row r="395" spans="1:18" x14ac:dyDescent="0.35">
      <c r="A395" s="135">
        <v>2</v>
      </c>
      <c r="B395" s="136" t="s">
        <v>64</v>
      </c>
      <c r="C395" s="136" t="s">
        <v>344</v>
      </c>
      <c r="D395" s="136" t="s">
        <v>153</v>
      </c>
      <c r="E395" s="136" t="s">
        <v>54</v>
      </c>
      <c r="F395" s="136" t="s">
        <v>180</v>
      </c>
      <c r="G395" s="136" t="s">
        <v>1001</v>
      </c>
      <c r="H395" s="137">
        <v>3397</v>
      </c>
      <c r="I395" s="135">
        <v>3</v>
      </c>
      <c r="J395" s="140">
        <f>อุดรธานี!F195</f>
        <v>900015.62</v>
      </c>
      <c r="K395" s="139">
        <f>อุดรธานี!AL195</f>
        <v>917421.67999999993</v>
      </c>
      <c r="L395" s="140">
        <f>อุดรธานี!AM195</f>
        <v>711741.22</v>
      </c>
      <c r="M395" s="140">
        <f>อุดรธานี!AN195</f>
        <v>927793.11</v>
      </c>
      <c r="N395" s="136"/>
      <c r="O395" s="136"/>
      <c r="P395" s="136"/>
      <c r="Q395" s="128">
        <f t="shared" si="14"/>
        <v>-216051.89</v>
      </c>
      <c r="R395" s="129">
        <f t="shared" si="15"/>
        <v>209.52052399175741</v>
      </c>
    </row>
    <row r="396" spans="1:18" x14ac:dyDescent="0.35">
      <c r="A396" s="135">
        <v>3</v>
      </c>
      <c r="B396" s="136" t="s">
        <v>64</v>
      </c>
      <c r="C396" s="136" t="s">
        <v>344</v>
      </c>
      <c r="D396" s="136" t="s">
        <v>153</v>
      </c>
      <c r="E396" s="136" t="s">
        <v>54</v>
      </c>
      <c r="F396" s="136" t="s">
        <v>180</v>
      </c>
      <c r="G396" s="136" t="s">
        <v>1002</v>
      </c>
      <c r="H396" s="137">
        <v>2599</v>
      </c>
      <c r="I396" s="135">
        <v>2</v>
      </c>
      <c r="J396" s="140">
        <f>อุดรธานี!F196</f>
        <v>683425.82</v>
      </c>
      <c r="K396" s="139">
        <f>อุดรธานี!AL196</f>
        <v>847507.00999999989</v>
      </c>
      <c r="L396" s="140">
        <f>อุดรธานี!AM196</f>
        <v>901238.65999999992</v>
      </c>
      <c r="M396" s="140">
        <f>อุดรธานี!AN196</f>
        <v>975073.44000000006</v>
      </c>
      <c r="N396" s="136"/>
      <c r="O396" s="136"/>
      <c r="P396" s="136"/>
      <c r="Q396" s="128">
        <f t="shared" si="14"/>
        <v>-73834.780000000144</v>
      </c>
      <c r="R396" s="129">
        <f t="shared" si="15"/>
        <v>346.76362447095033</v>
      </c>
    </row>
    <row r="397" spans="1:18" x14ac:dyDescent="0.35">
      <c r="A397" s="135">
        <v>4</v>
      </c>
      <c r="B397" s="136" t="s">
        <v>64</v>
      </c>
      <c r="C397" s="136" t="s">
        <v>344</v>
      </c>
      <c r="D397" s="136" t="s">
        <v>153</v>
      </c>
      <c r="E397" s="136" t="s">
        <v>54</v>
      </c>
      <c r="F397" s="136" t="s">
        <v>180</v>
      </c>
      <c r="G397" s="136" t="s">
        <v>1003</v>
      </c>
      <c r="H397" s="137">
        <v>3184</v>
      </c>
      <c r="I397" s="135">
        <v>3</v>
      </c>
      <c r="J397" s="140">
        <f>อุดรธานี!F197</f>
        <v>705536.02</v>
      </c>
      <c r="K397" s="139">
        <f>อุดรธานี!AL197</f>
        <v>785206.21000000008</v>
      </c>
      <c r="L397" s="140">
        <f>อุดรธานี!AM197</f>
        <v>852073.11</v>
      </c>
      <c r="M397" s="140">
        <f>อุดรธานี!AN197</f>
        <v>975964.94</v>
      </c>
      <c r="N397" s="136"/>
      <c r="O397" s="136"/>
      <c r="P397" s="136"/>
      <c r="Q397" s="128">
        <f t="shared" si="14"/>
        <v>-123891.82999999996</v>
      </c>
      <c r="R397" s="129">
        <f t="shared" si="15"/>
        <v>267.61090138190957</v>
      </c>
    </row>
    <row r="398" spans="1:18" x14ac:dyDescent="0.35">
      <c r="A398" s="135">
        <v>5</v>
      </c>
      <c r="B398" s="136" t="s">
        <v>64</v>
      </c>
      <c r="C398" s="136" t="s">
        <v>344</v>
      </c>
      <c r="D398" s="136" t="s">
        <v>153</v>
      </c>
      <c r="E398" s="136" t="s">
        <v>54</v>
      </c>
      <c r="F398" s="136" t="s">
        <v>180</v>
      </c>
      <c r="G398" s="136" t="s">
        <v>1004</v>
      </c>
      <c r="H398" s="137">
        <v>4760</v>
      </c>
      <c r="I398" s="135">
        <v>4</v>
      </c>
      <c r="J398" s="140">
        <f>อุดรธานี!F198</f>
        <v>771136.13</v>
      </c>
      <c r="K398" s="139">
        <f>อุดรธานี!AL198</f>
        <v>1000113.3200000001</v>
      </c>
      <c r="L398" s="140">
        <f>อุดรธานี!AM198</f>
        <v>1252724.6499999999</v>
      </c>
      <c r="M398" s="140">
        <f>อุดรธานี!AN198</f>
        <v>1161823.44</v>
      </c>
      <c r="N398" s="136"/>
      <c r="O398" s="136"/>
      <c r="P398" s="136"/>
      <c r="Q398" s="128">
        <f t="shared" si="14"/>
        <v>90901.209999999963</v>
      </c>
      <c r="R398" s="129">
        <f t="shared" si="15"/>
        <v>263.17744747899155</v>
      </c>
    </row>
    <row r="399" spans="1:18" s="147" customFormat="1" x14ac:dyDescent="0.35">
      <c r="A399" s="141">
        <v>16</v>
      </c>
      <c r="B399" s="142" t="s">
        <v>64</v>
      </c>
      <c r="C399" s="142"/>
      <c r="D399" s="142"/>
      <c r="E399" s="142" t="s">
        <v>77</v>
      </c>
      <c r="F399" s="142"/>
      <c r="G399" s="142" t="s">
        <v>346</v>
      </c>
      <c r="H399" s="148">
        <f>SUM(H394:H398)</f>
        <v>13940</v>
      </c>
      <c r="I399" s="141"/>
      <c r="J399" s="144">
        <f>SUM(J394:J398)</f>
        <v>3060113.59</v>
      </c>
      <c r="K399" s="144">
        <f>SUM(K394:K398)</f>
        <v>3550248.2199999997</v>
      </c>
      <c r="L399" s="144">
        <f>SUM(L394:L398)</f>
        <v>3717777.6399999997</v>
      </c>
      <c r="M399" s="144">
        <f>SUM(M394:M398)</f>
        <v>4040654.93</v>
      </c>
      <c r="N399" s="142">
        <v>4</v>
      </c>
      <c r="O399" s="142">
        <v>4</v>
      </c>
      <c r="P399" s="142">
        <f>N399-O399</f>
        <v>0</v>
      </c>
      <c r="Q399" s="145">
        <f t="shared" si="14"/>
        <v>-322877.2900000005</v>
      </c>
      <c r="R399" s="146">
        <f>L399/H399</f>
        <v>266.69853945480628</v>
      </c>
    </row>
    <row r="400" spans="1:18" x14ac:dyDescent="0.35">
      <c r="A400" s="135">
        <v>1</v>
      </c>
      <c r="B400" s="136" t="s">
        <v>64</v>
      </c>
      <c r="C400" s="136" t="s">
        <v>347</v>
      </c>
      <c r="D400" s="136" t="s">
        <v>155</v>
      </c>
      <c r="E400" s="136" t="s">
        <v>55</v>
      </c>
      <c r="F400" s="136" t="s">
        <v>210</v>
      </c>
      <c r="G400" s="136" t="s">
        <v>348</v>
      </c>
      <c r="H400" s="137"/>
      <c r="I400" s="135"/>
      <c r="J400" s="138"/>
      <c r="K400" s="139"/>
      <c r="L400" s="140"/>
      <c r="M400" s="140"/>
      <c r="N400" s="136"/>
      <c r="O400" s="136"/>
      <c r="P400" s="136"/>
    </row>
    <row r="401" spans="1:18" x14ac:dyDescent="0.35">
      <c r="A401" s="135">
        <v>2</v>
      </c>
      <c r="B401" s="136" t="s">
        <v>64</v>
      </c>
      <c r="C401" s="136" t="s">
        <v>347</v>
      </c>
      <c r="D401" s="136" t="s">
        <v>155</v>
      </c>
      <c r="E401" s="136" t="s">
        <v>55</v>
      </c>
      <c r="F401" s="136" t="s">
        <v>180</v>
      </c>
      <c r="G401" s="136" t="s">
        <v>1005</v>
      </c>
      <c r="H401" s="137">
        <v>3288</v>
      </c>
      <c r="I401" s="135">
        <v>3</v>
      </c>
      <c r="J401" s="140">
        <f>อุดรธานี!F199</f>
        <v>932744.66</v>
      </c>
      <c r="K401" s="139">
        <f>อุดรธานี!AL199</f>
        <v>895917.60000000009</v>
      </c>
      <c r="L401" s="140">
        <f>อุดรธานี!AM199</f>
        <v>929470.45</v>
      </c>
      <c r="M401" s="140">
        <f>อุดรธานี!AN199</f>
        <v>1328485.96</v>
      </c>
      <c r="N401" s="136"/>
      <c r="O401" s="136"/>
      <c r="P401" s="136"/>
      <c r="Q401" s="128">
        <f t="shared" si="14"/>
        <v>-399015.51</v>
      </c>
      <c r="R401" s="129">
        <f t="shared" si="15"/>
        <v>282.68565997566907</v>
      </c>
    </row>
    <row r="402" spans="1:18" x14ac:dyDescent="0.35">
      <c r="A402" s="135">
        <v>3</v>
      </c>
      <c r="B402" s="136" t="s">
        <v>64</v>
      </c>
      <c r="C402" s="136" t="s">
        <v>347</v>
      </c>
      <c r="D402" s="136" t="s">
        <v>155</v>
      </c>
      <c r="E402" s="136" t="s">
        <v>55</v>
      </c>
      <c r="F402" s="136" t="s">
        <v>180</v>
      </c>
      <c r="G402" s="136" t="s">
        <v>1006</v>
      </c>
      <c r="H402" s="137">
        <v>2561</v>
      </c>
      <c r="I402" s="135">
        <v>2</v>
      </c>
      <c r="J402" s="140">
        <f>อุดรธานี!F200</f>
        <v>664060.84</v>
      </c>
      <c r="K402" s="139">
        <f>อุดรธานี!AL200</f>
        <v>684057.09</v>
      </c>
      <c r="L402" s="140">
        <f>อุดรธานี!AM200</f>
        <v>919790.51</v>
      </c>
      <c r="M402" s="140">
        <f>อุดรธานี!AN200</f>
        <v>785223.59</v>
      </c>
      <c r="N402" s="136"/>
      <c r="O402" s="136"/>
      <c r="P402" s="136"/>
      <c r="Q402" s="128">
        <f t="shared" si="14"/>
        <v>134566.92000000004</v>
      </c>
      <c r="R402" s="129">
        <f t="shared" si="15"/>
        <v>359.15287387739164</v>
      </c>
    </row>
    <row r="403" spans="1:18" x14ac:dyDescent="0.35">
      <c r="A403" s="135">
        <v>4</v>
      </c>
      <c r="B403" s="136" t="s">
        <v>64</v>
      </c>
      <c r="C403" s="136" t="s">
        <v>347</v>
      </c>
      <c r="D403" s="136" t="s">
        <v>155</v>
      </c>
      <c r="E403" s="136" t="s">
        <v>55</v>
      </c>
      <c r="F403" s="136" t="s">
        <v>180</v>
      </c>
      <c r="G403" s="136" t="s">
        <v>1007</v>
      </c>
      <c r="H403" s="137">
        <v>3118</v>
      </c>
      <c r="I403" s="135">
        <v>3</v>
      </c>
      <c r="J403" s="140">
        <f>อุดรธานี!F201</f>
        <v>66255.92</v>
      </c>
      <c r="K403" s="139">
        <f>อุดรธานี!AL201</f>
        <v>153644.27000000002</v>
      </c>
      <c r="L403" s="140">
        <f>อุดรธานี!AM201</f>
        <v>872230.41999999993</v>
      </c>
      <c r="M403" s="140">
        <f>อุดรธานี!AN201</f>
        <v>1126994.58</v>
      </c>
      <c r="N403" s="136"/>
      <c r="O403" s="136"/>
      <c r="P403" s="136"/>
      <c r="Q403" s="128">
        <f t="shared" si="14"/>
        <v>-254764.16000000015</v>
      </c>
      <c r="R403" s="129">
        <f t="shared" si="15"/>
        <v>279.74035279025014</v>
      </c>
    </row>
    <row r="404" spans="1:18" x14ac:dyDescent="0.35">
      <c r="A404" s="135">
        <v>5</v>
      </c>
      <c r="B404" s="136" t="s">
        <v>64</v>
      </c>
      <c r="C404" s="136" t="s">
        <v>347</v>
      </c>
      <c r="D404" s="136" t="s">
        <v>155</v>
      </c>
      <c r="E404" s="136" t="s">
        <v>55</v>
      </c>
      <c r="F404" s="136" t="s">
        <v>180</v>
      </c>
      <c r="G404" s="136" t="s">
        <v>1008</v>
      </c>
      <c r="H404" s="137">
        <v>1408</v>
      </c>
      <c r="I404" s="135">
        <v>1</v>
      </c>
      <c r="J404" s="140">
        <f>อุดรธานี!F202</f>
        <v>325054.17</v>
      </c>
      <c r="K404" s="139">
        <f>อุดรธานี!AL202</f>
        <v>322119.87</v>
      </c>
      <c r="L404" s="140">
        <f>อุดรธานี!AM202</f>
        <v>712693.58000000007</v>
      </c>
      <c r="M404" s="140">
        <f>อุดรธานี!AN202</f>
        <v>752004.5199999999</v>
      </c>
      <c r="N404" s="136"/>
      <c r="O404" s="136"/>
      <c r="P404" s="136"/>
      <c r="Q404" s="128">
        <f t="shared" si="14"/>
        <v>-39310.939999999828</v>
      </c>
      <c r="R404" s="129">
        <f t="shared" si="15"/>
        <v>506.17441761363642</v>
      </c>
    </row>
    <row r="405" spans="1:18" x14ac:dyDescent="0.35">
      <c r="A405" s="135">
        <v>6</v>
      </c>
      <c r="B405" s="136" t="s">
        <v>64</v>
      </c>
      <c r="C405" s="136" t="s">
        <v>347</v>
      </c>
      <c r="D405" s="136" t="s">
        <v>155</v>
      </c>
      <c r="E405" s="136" t="s">
        <v>55</v>
      </c>
      <c r="F405" s="136" t="s">
        <v>180</v>
      </c>
      <c r="G405" s="136" t="s">
        <v>1009</v>
      </c>
      <c r="H405" s="137">
        <v>1888</v>
      </c>
      <c r="I405" s="135">
        <v>2</v>
      </c>
      <c r="J405" s="140">
        <f>อุดรธานี!F203</f>
        <v>719498.9</v>
      </c>
      <c r="K405" s="139">
        <f>อุดรธานี!AL203</f>
        <v>725031.17999999993</v>
      </c>
      <c r="L405" s="140">
        <f>อุดรธานี!AM203</f>
        <v>1032413.26</v>
      </c>
      <c r="M405" s="140">
        <f>อุดรธานี!AN203</f>
        <v>1092589.44</v>
      </c>
      <c r="N405" s="136"/>
      <c r="O405" s="136"/>
      <c r="P405" s="136"/>
      <c r="Q405" s="128">
        <f t="shared" si="14"/>
        <v>-60176.179999999935</v>
      </c>
      <c r="R405" s="129">
        <f t="shared" si="15"/>
        <v>546.82905720338988</v>
      </c>
    </row>
    <row r="406" spans="1:18" x14ac:dyDescent="0.35">
      <c r="A406" s="135">
        <v>7</v>
      </c>
      <c r="B406" s="136" t="s">
        <v>64</v>
      </c>
      <c r="C406" s="136" t="s">
        <v>347</v>
      </c>
      <c r="D406" s="136" t="s">
        <v>155</v>
      </c>
      <c r="E406" s="136" t="s">
        <v>55</v>
      </c>
      <c r="F406" s="136" t="s">
        <v>180</v>
      </c>
      <c r="G406" s="136" t="s">
        <v>1010</v>
      </c>
      <c r="H406" s="137">
        <v>1058</v>
      </c>
      <c r="I406" s="135">
        <v>1</v>
      </c>
      <c r="J406" s="140">
        <f>อุดรธานี!F204</f>
        <v>716223.32</v>
      </c>
      <c r="K406" s="139">
        <f>อุดรธานี!AL204</f>
        <v>666687.40999999992</v>
      </c>
      <c r="L406" s="140">
        <f>อุดรธานี!AM204</f>
        <v>989711.61</v>
      </c>
      <c r="M406" s="140">
        <f>อุดรธานี!AN204</f>
        <v>666511.76</v>
      </c>
      <c r="N406" s="136"/>
      <c r="O406" s="136"/>
      <c r="P406" s="136"/>
      <c r="Q406" s="128">
        <f t="shared" si="14"/>
        <v>323199.84999999998</v>
      </c>
      <c r="R406" s="129">
        <f t="shared" si="15"/>
        <v>935.45520793950845</v>
      </c>
    </row>
    <row r="407" spans="1:18" x14ac:dyDescent="0.35">
      <c r="A407" s="135">
        <v>8</v>
      </c>
      <c r="B407" s="136" t="s">
        <v>64</v>
      </c>
      <c r="C407" s="136" t="s">
        <v>347</v>
      </c>
      <c r="D407" s="136" t="s">
        <v>155</v>
      </c>
      <c r="E407" s="136" t="s">
        <v>55</v>
      </c>
      <c r="F407" s="136" t="s">
        <v>180</v>
      </c>
      <c r="G407" s="136" t="s">
        <v>1011</v>
      </c>
      <c r="H407" s="137">
        <v>3487</v>
      </c>
      <c r="I407" s="135">
        <v>3</v>
      </c>
      <c r="J407" s="140">
        <f>อุดรธานี!F205</f>
        <v>926602.23</v>
      </c>
      <c r="K407" s="139">
        <f>อุดรธานี!AL205</f>
        <v>1063514.96</v>
      </c>
      <c r="L407" s="140">
        <f>อุดรธานี!AM205</f>
        <v>778109.69</v>
      </c>
      <c r="M407" s="140">
        <f>อุดรธานี!AN205</f>
        <v>776255.97000000009</v>
      </c>
      <c r="N407" s="136"/>
      <c r="O407" s="136"/>
      <c r="P407" s="136"/>
      <c r="Q407" s="128">
        <f t="shared" si="14"/>
        <v>1853.7199999998556</v>
      </c>
      <c r="R407" s="129">
        <f t="shared" si="15"/>
        <v>223.14588184685974</v>
      </c>
    </row>
    <row r="408" spans="1:18" x14ac:dyDescent="0.35">
      <c r="A408" s="135">
        <v>9</v>
      </c>
      <c r="B408" s="136" t="s">
        <v>64</v>
      </c>
      <c r="C408" s="136" t="s">
        <v>347</v>
      </c>
      <c r="D408" s="136" t="s">
        <v>155</v>
      </c>
      <c r="E408" s="136" t="s">
        <v>55</v>
      </c>
      <c r="F408" s="136" t="s">
        <v>180</v>
      </c>
      <c r="G408" s="136" t="s">
        <v>1012</v>
      </c>
      <c r="H408" s="137">
        <v>2685</v>
      </c>
      <c r="I408" s="135">
        <v>2</v>
      </c>
      <c r="J408" s="140">
        <f>อุดรธานี!F206</f>
        <v>830331.39</v>
      </c>
      <c r="K408" s="139">
        <f>อุดรธานี!AL206</f>
        <v>893047.55999999994</v>
      </c>
      <c r="L408" s="140">
        <f>อุดรธานี!AM206</f>
        <v>1303622.6499999999</v>
      </c>
      <c r="M408" s="140">
        <f>อุดรธานี!AN206</f>
        <v>1167666.48</v>
      </c>
      <c r="N408" s="136"/>
      <c r="O408" s="136"/>
      <c r="P408" s="136"/>
      <c r="Q408" s="128">
        <f t="shared" si="14"/>
        <v>135956.16999999993</v>
      </c>
      <c r="R408" s="129">
        <f t="shared" si="15"/>
        <v>485.5205400372439</v>
      </c>
    </row>
    <row r="409" spans="1:18" s="212" customFormat="1" x14ac:dyDescent="0.35">
      <c r="A409" s="208">
        <v>10</v>
      </c>
      <c r="B409" s="209" t="s">
        <v>64</v>
      </c>
      <c r="C409" s="209" t="s">
        <v>347</v>
      </c>
      <c r="D409" s="209" t="s">
        <v>155</v>
      </c>
      <c r="E409" s="209" t="s">
        <v>55</v>
      </c>
      <c r="F409" s="209" t="s">
        <v>180</v>
      </c>
      <c r="G409" s="209" t="s">
        <v>1013</v>
      </c>
      <c r="H409" s="210">
        <v>996</v>
      </c>
      <c r="I409" s="208">
        <v>1</v>
      </c>
      <c r="J409" s="184">
        <f>อุดรธานี!F207</f>
        <v>365430.26</v>
      </c>
      <c r="K409" s="184">
        <f>อุดรธานี!AL207</f>
        <v>380012.55</v>
      </c>
      <c r="L409" s="184">
        <f>อุดรธานี!AM207</f>
        <v>395535.86</v>
      </c>
      <c r="M409" s="184">
        <f>อุดรธานี!AN207</f>
        <v>246159.12999999998</v>
      </c>
      <c r="N409" s="209"/>
      <c r="O409" s="209"/>
      <c r="P409" s="209"/>
      <c r="Q409" s="211">
        <f t="shared" si="14"/>
        <v>149376.73000000001</v>
      </c>
      <c r="R409" s="211">
        <f t="shared" si="15"/>
        <v>397.12435742971888</v>
      </c>
    </row>
    <row r="410" spans="1:18" s="147" customFormat="1" x14ac:dyDescent="0.35">
      <c r="A410" s="141">
        <v>17</v>
      </c>
      <c r="B410" s="142" t="s">
        <v>64</v>
      </c>
      <c r="C410" s="142"/>
      <c r="D410" s="142"/>
      <c r="E410" s="142" t="s">
        <v>77</v>
      </c>
      <c r="F410" s="142"/>
      <c r="G410" s="142" t="s">
        <v>349</v>
      </c>
      <c r="H410" s="148">
        <f>SUM(H400:H409)</f>
        <v>20489</v>
      </c>
      <c r="I410" s="141"/>
      <c r="J410" s="144">
        <f>SUM(J400:J409)</f>
        <v>5546201.6899999985</v>
      </c>
      <c r="K410" s="144">
        <f>SUM(K400:K409)</f>
        <v>5784032.4899999993</v>
      </c>
      <c r="L410" s="144">
        <f>SUM(L400:L409)</f>
        <v>7933578.0300000003</v>
      </c>
      <c r="M410" s="144">
        <f>SUM(M400:M409)</f>
        <v>7941891.4299999988</v>
      </c>
      <c r="N410" s="142">
        <v>9</v>
      </c>
      <c r="O410" s="142">
        <v>9</v>
      </c>
      <c r="P410" s="142">
        <v>0</v>
      </c>
      <c r="Q410" s="145">
        <f t="shared" si="14"/>
        <v>-8313.3999999985099</v>
      </c>
      <c r="R410" s="146">
        <f>L410/H410</f>
        <v>387.2115784079262</v>
      </c>
    </row>
    <row r="411" spans="1:18" x14ac:dyDescent="0.35">
      <c r="A411" s="135">
        <v>1</v>
      </c>
      <c r="B411" s="136" t="s">
        <v>64</v>
      </c>
      <c r="C411" s="136" t="s">
        <v>41</v>
      </c>
      <c r="D411" s="136" t="s">
        <v>157</v>
      </c>
      <c r="E411" s="136" t="s">
        <v>42</v>
      </c>
      <c r="F411" s="136" t="s">
        <v>210</v>
      </c>
      <c r="G411" s="136" t="s">
        <v>350</v>
      </c>
      <c r="H411" s="137"/>
      <c r="I411" s="135"/>
      <c r="J411" s="138"/>
      <c r="K411" s="139"/>
      <c r="L411" s="140"/>
      <c r="M411" s="140"/>
      <c r="N411" s="136"/>
      <c r="O411" s="136"/>
      <c r="P411" s="136"/>
    </row>
    <row r="412" spans="1:18" x14ac:dyDescent="0.35">
      <c r="A412" s="135">
        <v>2</v>
      </c>
      <c r="B412" s="136" t="s">
        <v>64</v>
      </c>
      <c r="C412" s="136" t="s">
        <v>41</v>
      </c>
      <c r="D412" s="136" t="s">
        <v>157</v>
      </c>
      <c r="E412" s="136" t="s">
        <v>42</v>
      </c>
      <c r="F412" s="136" t="s">
        <v>180</v>
      </c>
      <c r="G412" s="136" t="s">
        <v>1014</v>
      </c>
      <c r="H412" s="137">
        <v>3443</v>
      </c>
      <c r="I412" s="135">
        <v>3</v>
      </c>
      <c r="J412" s="140">
        <f>อุดรธานี!F208</f>
        <v>663949.19999999995</v>
      </c>
      <c r="K412" s="139">
        <f>อุดรธานี!AL208</f>
        <v>738890.22</v>
      </c>
      <c r="L412" s="140">
        <f>อุดรธานี!AM208</f>
        <v>1123356.48</v>
      </c>
      <c r="M412" s="140">
        <f>อุดรธานี!AN208</f>
        <v>1010469.38</v>
      </c>
      <c r="N412" s="136"/>
      <c r="O412" s="136"/>
      <c r="P412" s="136"/>
      <c r="Q412" s="128">
        <f t="shared" si="14"/>
        <v>112887.09999999998</v>
      </c>
      <c r="R412" s="129">
        <f t="shared" si="15"/>
        <v>326.27257624164974</v>
      </c>
    </row>
    <row r="413" spans="1:18" x14ac:dyDescent="0.35">
      <c r="A413" s="135">
        <v>3</v>
      </c>
      <c r="B413" s="136" t="s">
        <v>64</v>
      </c>
      <c r="C413" s="136" t="s">
        <v>41</v>
      </c>
      <c r="D413" s="136" t="s">
        <v>157</v>
      </c>
      <c r="E413" s="136" t="s">
        <v>42</v>
      </c>
      <c r="F413" s="136" t="s">
        <v>180</v>
      </c>
      <c r="G413" s="136" t="s">
        <v>1015</v>
      </c>
      <c r="H413" s="137">
        <v>3110</v>
      </c>
      <c r="I413" s="135">
        <v>3</v>
      </c>
      <c r="J413" s="140">
        <f>อุดรธานี!F209</f>
        <v>265574.67</v>
      </c>
      <c r="K413" s="139">
        <f>อุดรธานี!AL209</f>
        <v>262818.76999999996</v>
      </c>
      <c r="L413" s="140">
        <f>อุดรธานี!AM209</f>
        <v>571226.30000000005</v>
      </c>
      <c r="M413" s="140">
        <f>อุดรธานี!AN209</f>
        <v>557454.71</v>
      </c>
      <c r="N413" s="136"/>
      <c r="O413" s="136"/>
      <c r="P413" s="136"/>
      <c r="Q413" s="128">
        <f t="shared" si="14"/>
        <v>13771.590000000084</v>
      </c>
      <c r="R413" s="129">
        <f t="shared" si="15"/>
        <v>183.67405144694536</v>
      </c>
    </row>
    <row r="414" spans="1:18" x14ac:dyDescent="0.35">
      <c r="A414" s="135">
        <v>4</v>
      </c>
      <c r="B414" s="136" t="s">
        <v>64</v>
      </c>
      <c r="C414" s="136" t="s">
        <v>41</v>
      </c>
      <c r="D414" s="136" t="s">
        <v>157</v>
      </c>
      <c r="E414" s="136" t="s">
        <v>42</v>
      </c>
      <c r="F414" s="136" t="s">
        <v>180</v>
      </c>
      <c r="G414" s="136" t="s">
        <v>1016</v>
      </c>
      <c r="H414" s="137">
        <v>5426</v>
      </c>
      <c r="I414" s="135">
        <v>4</v>
      </c>
      <c r="J414" s="140">
        <f>อุดรธานี!F210</f>
        <v>1208655.29</v>
      </c>
      <c r="K414" s="139">
        <f>อุดรธานี!AL210</f>
        <v>1311028.92</v>
      </c>
      <c r="L414" s="140">
        <f>อุดรธานี!AM210</f>
        <v>1642913.92</v>
      </c>
      <c r="M414" s="140">
        <f>อุดรธานี!AN210</f>
        <v>1318522.4300000002</v>
      </c>
      <c r="N414" s="136"/>
      <c r="O414" s="136"/>
      <c r="P414" s="136"/>
      <c r="Q414" s="128">
        <f t="shared" si="14"/>
        <v>324391.48999999976</v>
      </c>
      <c r="R414" s="129">
        <f t="shared" si="15"/>
        <v>302.78546258754147</v>
      </c>
    </row>
    <row r="415" spans="1:18" x14ac:dyDescent="0.35">
      <c r="A415" s="135">
        <v>5</v>
      </c>
      <c r="B415" s="136" t="s">
        <v>64</v>
      </c>
      <c r="C415" s="136" t="s">
        <v>41</v>
      </c>
      <c r="D415" s="136" t="s">
        <v>157</v>
      </c>
      <c r="E415" s="136" t="s">
        <v>42</v>
      </c>
      <c r="F415" s="136" t="s">
        <v>180</v>
      </c>
      <c r="G415" s="136" t="s">
        <v>1017</v>
      </c>
      <c r="H415" s="137">
        <v>3183</v>
      </c>
      <c r="I415" s="135">
        <v>3</v>
      </c>
      <c r="J415" s="140">
        <f>อุดรธานี!F211</f>
        <v>375402.82</v>
      </c>
      <c r="K415" s="139">
        <f>อุดรธานี!AL211</f>
        <v>386697.14</v>
      </c>
      <c r="L415" s="140">
        <f>อุดรธานี!AM211</f>
        <v>1046979.85</v>
      </c>
      <c r="M415" s="140">
        <f>อุดรธานี!AN211</f>
        <v>926222.70000000007</v>
      </c>
      <c r="N415" s="136"/>
      <c r="O415" s="136"/>
      <c r="P415" s="136"/>
      <c r="Q415" s="128">
        <f>L415-M415</f>
        <v>120757.14999999991</v>
      </c>
      <c r="R415" s="129">
        <f t="shared" si="15"/>
        <v>328.92863650644045</v>
      </c>
    </row>
    <row r="416" spans="1:18" s="147" customFormat="1" x14ac:dyDescent="0.35">
      <c r="A416" s="141">
        <v>18</v>
      </c>
      <c r="B416" s="142" t="s">
        <v>64</v>
      </c>
      <c r="C416" s="142"/>
      <c r="D416" s="142"/>
      <c r="E416" s="142" t="s">
        <v>77</v>
      </c>
      <c r="F416" s="142"/>
      <c r="G416" s="142" t="s">
        <v>351</v>
      </c>
      <c r="H416" s="148">
        <f>SUM(H411:H415)</f>
        <v>15162</v>
      </c>
      <c r="I416" s="141"/>
      <c r="J416" s="144">
        <f>SUM(J411:J415)</f>
        <v>2513581.98</v>
      </c>
      <c r="K416" s="144">
        <f>SUM(K411:K415)</f>
        <v>2699435.0500000003</v>
      </c>
      <c r="L416" s="144">
        <f>SUM(L411:L415)</f>
        <v>4384476.55</v>
      </c>
      <c r="M416" s="144">
        <f>SUM(M411:M415)</f>
        <v>3812669.22</v>
      </c>
      <c r="N416" s="142">
        <v>4</v>
      </c>
      <c r="O416" s="142">
        <v>4</v>
      </c>
      <c r="P416" s="142">
        <f>N416-O416</f>
        <v>0</v>
      </c>
      <c r="Q416" s="145">
        <f t="shared" si="14"/>
        <v>571807.32999999961</v>
      </c>
      <c r="R416" s="146">
        <f>L416/H416</f>
        <v>289.17534296266984</v>
      </c>
    </row>
    <row r="417" spans="1:18" x14ac:dyDescent="0.35">
      <c r="A417" s="135">
        <v>1</v>
      </c>
      <c r="B417" s="136" t="s">
        <v>64</v>
      </c>
      <c r="C417" s="136" t="s">
        <v>33</v>
      </c>
      <c r="D417" s="136" t="s">
        <v>99</v>
      </c>
      <c r="E417" s="136" t="s">
        <v>352</v>
      </c>
      <c r="F417" s="136" t="s">
        <v>210</v>
      </c>
      <c r="G417" s="136" t="s">
        <v>353</v>
      </c>
      <c r="H417" s="137"/>
      <c r="I417" s="135"/>
      <c r="J417" s="138"/>
      <c r="K417" s="139"/>
      <c r="L417" s="140"/>
      <c r="M417" s="140"/>
      <c r="N417" s="136"/>
      <c r="O417" s="136"/>
      <c r="P417" s="136"/>
    </row>
    <row r="418" spans="1:18" x14ac:dyDescent="0.35">
      <c r="A418" s="135">
        <v>2</v>
      </c>
      <c r="B418" s="136" t="s">
        <v>64</v>
      </c>
      <c r="C418" s="136" t="s">
        <v>33</v>
      </c>
      <c r="D418" s="136" t="s">
        <v>99</v>
      </c>
      <c r="E418" s="136" t="s">
        <v>352</v>
      </c>
      <c r="F418" s="136" t="s">
        <v>180</v>
      </c>
      <c r="G418" s="136" t="s">
        <v>872</v>
      </c>
      <c r="H418" s="137">
        <v>1949</v>
      </c>
      <c r="I418" s="135">
        <v>2</v>
      </c>
      <c r="J418" s="138">
        <f>อุดรธานี!F66</f>
        <v>1016022.14</v>
      </c>
      <c r="K418" s="139">
        <f>อุดรธานี!AL66</f>
        <v>1316025.1900000002</v>
      </c>
      <c r="L418" s="140">
        <f>อุดรธานี!AM66</f>
        <v>1056206.25</v>
      </c>
      <c r="M418" s="140">
        <f>อุดรธานี!AN66</f>
        <v>1024156.01</v>
      </c>
      <c r="N418" s="136"/>
      <c r="O418" s="136"/>
      <c r="P418" s="136"/>
      <c r="Q418" s="145">
        <f>L418-M418</f>
        <v>32050.239999999991</v>
      </c>
      <c r="R418" s="146">
        <f>L418/H418</f>
        <v>541.92213955874809</v>
      </c>
    </row>
    <row r="419" spans="1:18" s="147" customFormat="1" x14ac:dyDescent="0.35">
      <c r="A419" s="141">
        <v>19</v>
      </c>
      <c r="B419" s="142" t="s">
        <v>64</v>
      </c>
      <c r="C419" s="142"/>
      <c r="D419" s="142"/>
      <c r="E419" s="142" t="s">
        <v>77</v>
      </c>
      <c r="F419" s="142"/>
      <c r="G419" s="142" t="s">
        <v>354</v>
      </c>
      <c r="H419" s="148">
        <f>SUM(H417:H418)</f>
        <v>1949</v>
      </c>
      <c r="I419" s="141"/>
      <c r="J419" s="144">
        <f>SUM(J417:J418)</f>
        <v>1016022.14</v>
      </c>
      <c r="K419" s="144">
        <f>SUM(K417:K418)</f>
        <v>1316025.1900000002</v>
      </c>
      <c r="L419" s="144">
        <f>SUM(L417:L418)</f>
        <v>1056206.25</v>
      </c>
      <c r="M419" s="144">
        <f>SUM(M417:M418)</f>
        <v>1024156.01</v>
      </c>
      <c r="N419" s="142">
        <v>1</v>
      </c>
      <c r="O419" s="142">
        <v>1</v>
      </c>
      <c r="P419" s="142">
        <f>N419-O419</f>
        <v>0</v>
      </c>
      <c r="Q419" s="145"/>
      <c r="R419" s="146"/>
    </row>
    <row r="420" spans="1:18" x14ac:dyDescent="0.35">
      <c r="A420" s="135">
        <v>1</v>
      </c>
      <c r="B420" s="136" t="s">
        <v>64</v>
      </c>
      <c r="C420" s="136" t="s">
        <v>355</v>
      </c>
      <c r="D420" s="136" t="s">
        <v>159</v>
      </c>
      <c r="E420" s="136" t="s">
        <v>56</v>
      </c>
      <c r="F420" s="136" t="s">
        <v>210</v>
      </c>
      <c r="G420" s="136" t="s">
        <v>356</v>
      </c>
      <c r="H420" s="137"/>
      <c r="I420" s="135"/>
      <c r="J420" s="138"/>
      <c r="K420" s="139"/>
      <c r="L420" s="140"/>
      <c r="M420" s="140"/>
      <c r="N420" s="136"/>
      <c r="O420" s="136"/>
      <c r="P420" s="136"/>
    </row>
    <row r="421" spans="1:18" x14ac:dyDescent="0.35">
      <c r="A421" s="135">
        <v>2</v>
      </c>
      <c r="B421" s="136" t="s">
        <v>64</v>
      </c>
      <c r="C421" s="136" t="s">
        <v>355</v>
      </c>
      <c r="D421" s="136" t="s">
        <v>159</v>
      </c>
      <c r="E421" s="136" t="s">
        <v>56</v>
      </c>
      <c r="F421" s="136" t="s">
        <v>180</v>
      </c>
      <c r="G421" s="136" t="s">
        <v>1018</v>
      </c>
      <c r="H421" s="137">
        <v>3850</v>
      </c>
      <c r="I421" s="135">
        <v>3</v>
      </c>
      <c r="J421" s="140">
        <f>อุดรธานี!F212</f>
        <v>1258009.83</v>
      </c>
      <c r="K421" s="139">
        <f>อุดรธานี!AL212</f>
        <v>1503369.32</v>
      </c>
      <c r="L421" s="140">
        <f>อุดรธานี!AM212</f>
        <v>1430139.0699999998</v>
      </c>
      <c r="M421" s="140">
        <f>อุดรธานี!AN212</f>
        <v>1296648.4800000002</v>
      </c>
      <c r="N421" s="136"/>
      <c r="O421" s="136"/>
      <c r="P421" s="136"/>
      <c r="Q421" s="128">
        <f t="shared" si="14"/>
        <v>133490.58999999962</v>
      </c>
      <c r="R421" s="129">
        <f t="shared" si="15"/>
        <v>371.46469350649346</v>
      </c>
    </row>
    <row r="422" spans="1:18" x14ac:dyDescent="0.35">
      <c r="A422" s="135">
        <v>3</v>
      </c>
      <c r="B422" s="136" t="s">
        <v>64</v>
      </c>
      <c r="C422" s="136" t="s">
        <v>355</v>
      </c>
      <c r="D422" s="136" t="s">
        <v>159</v>
      </c>
      <c r="E422" s="136" t="s">
        <v>56</v>
      </c>
      <c r="F422" s="136" t="s">
        <v>180</v>
      </c>
      <c r="G422" s="136" t="s">
        <v>1019</v>
      </c>
      <c r="H422" s="137">
        <v>3381</v>
      </c>
      <c r="I422" s="135">
        <v>3</v>
      </c>
      <c r="J422" s="140">
        <f>อุดรธานี!F213</f>
        <v>700572.68</v>
      </c>
      <c r="K422" s="139">
        <f>อุดรธานี!AL213</f>
        <v>778735.50000000012</v>
      </c>
      <c r="L422" s="140">
        <f>อุดรธานี!AM213</f>
        <v>978282.84000000008</v>
      </c>
      <c r="M422" s="140">
        <f>อุดรธานี!AN213</f>
        <v>831706.8</v>
      </c>
      <c r="N422" s="136"/>
      <c r="O422" s="136"/>
      <c r="P422" s="136"/>
      <c r="Q422" s="128">
        <f t="shared" si="14"/>
        <v>146576.04000000004</v>
      </c>
      <c r="R422" s="129">
        <f t="shared" si="15"/>
        <v>289.34718722271521</v>
      </c>
    </row>
    <row r="423" spans="1:18" x14ac:dyDescent="0.35">
      <c r="A423" s="135">
        <v>4</v>
      </c>
      <c r="B423" s="136" t="s">
        <v>64</v>
      </c>
      <c r="C423" s="136" t="s">
        <v>355</v>
      </c>
      <c r="D423" s="136" t="s">
        <v>159</v>
      </c>
      <c r="E423" s="136" t="s">
        <v>56</v>
      </c>
      <c r="F423" s="136" t="s">
        <v>180</v>
      </c>
      <c r="G423" s="136" t="s">
        <v>1020</v>
      </c>
      <c r="H423" s="137">
        <v>2640</v>
      </c>
      <c r="I423" s="135">
        <v>2</v>
      </c>
      <c r="J423" s="140">
        <f>อุดรธานี!F214</f>
        <v>889614.1</v>
      </c>
      <c r="K423" s="139">
        <f>อุดรธานี!AL214</f>
        <v>1034850.1200000001</v>
      </c>
      <c r="L423" s="140">
        <f>อุดรธานี!AM214</f>
        <v>959633.7</v>
      </c>
      <c r="M423" s="140">
        <f>อุดรธานี!AN214</f>
        <v>728982.9</v>
      </c>
      <c r="N423" s="136"/>
      <c r="O423" s="136"/>
      <c r="P423" s="136"/>
      <c r="Q423" s="128">
        <f t="shared" si="14"/>
        <v>230650.79999999993</v>
      </c>
      <c r="R423" s="129">
        <f t="shared" si="15"/>
        <v>363.49761363636361</v>
      </c>
    </row>
    <row r="424" spans="1:18" x14ac:dyDescent="0.35">
      <c r="A424" s="135">
        <v>5</v>
      </c>
      <c r="B424" s="136" t="s">
        <v>64</v>
      </c>
      <c r="C424" s="136" t="s">
        <v>355</v>
      </c>
      <c r="D424" s="136" t="s">
        <v>159</v>
      </c>
      <c r="E424" s="136" t="s">
        <v>56</v>
      </c>
      <c r="F424" s="136" t="s">
        <v>180</v>
      </c>
      <c r="G424" s="136" t="s">
        <v>1021</v>
      </c>
      <c r="H424" s="137">
        <v>5792</v>
      </c>
      <c r="I424" s="135">
        <v>4</v>
      </c>
      <c r="J424" s="140">
        <f>อุดรธานี!F215</f>
        <v>1772017.56</v>
      </c>
      <c r="K424" s="139">
        <f>อุดรธานี!AL215</f>
        <v>1883335.29</v>
      </c>
      <c r="L424" s="140">
        <f>อุดรธานี!AM215</f>
        <v>2105346.88</v>
      </c>
      <c r="M424" s="140">
        <f>อุดรธานี!AN215</f>
        <v>1562690.11</v>
      </c>
      <c r="N424" s="136"/>
      <c r="O424" s="136"/>
      <c r="P424" s="136"/>
      <c r="Q424" s="128">
        <f t="shared" si="14"/>
        <v>542656.76999999979</v>
      </c>
      <c r="R424" s="129">
        <f t="shared" si="15"/>
        <v>363.49220994475138</v>
      </c>
    </row>
    <row r="425" spans="1:18" x14ac:dyDescent="0.35">
      <c r="A425" s="135">
        <v>6</v>
      </c>
      <c r="B425" s="136" t="s">
        <v>64</v>
      </c>
      <c r="C425" s="136" t="s">
        <v>355</v>
      </c>
      <c r="D425" s="136" t="s">
        <v>159</v>
      </c>
      <c r="E425" s="136" t="s">
        <v>56</v>
      </c>
      <c r="F425" s="136" t="s">
        <v>180</v>
      </c>
      <c r="G425" s="136" t="s">
        <v>1022</v>
      </c>
      <c r="H425" s="137">
        <v>1533</v>
      </c>
      <c r="I425" s="135">
        <v>2</v>
      </c>
      <c r="J425" s="140">
        <f>อุดรธานี!F216</f>
        <v>686172</v>
      </c>
      <c r="K425" s="139">
        <f>อุดรธานี!AL216</f>
        <v>777984.4</v>
      </c>
      <c r="L425" s="140">
        <f>อุดรธานี!AM216</f>
        <v>906754.05</v>
      </c>
      <c r="M425" s="140">
        <f>อุดรธานี!AN216</f>
        <v>703968.13</v>
      </c>
      <c r="N425" s="136"/>
      <c r="O425" s="136"/>
      <c r="P425" s="136"/>
      <c r="Q425" s="128">
        <f t="shared" si="14"/>
        <v>202785.92000000004</v>
      </c>
      <c r="R425" s="129">
        <f t="shared" si="15"/>
        <v>591.48992172211354</v>
      </c>
    </row>
    <row r="426" spans="1:18" s="147" customFormat="1" x14ac:dyDescent="0.35">
      <c r="A426" s="141">
        <v>20</v>
      </c>
      <c r="B426" s="142" t="s">
        <v>64</v>
      </c>
      <c r="C426" s="142"/>
      <c r="D426" s="142"/>
      <c r="E426" s="142" t="s">
        <v>77</v>
      </c>
      <c r="F426" s="142"/>
      <c r="G426" s="142" t="s">
        <v>357</v>
      </c>
      <c r="H426" s="148">
        <f>SUM(H420:H425)</f>
        <v>17196</v>
      </c>
      <c r="I426" s="141"/>
      <c r="J426" s="144">
        <f>SUM(J420:J425)</f>
        <v>5306386.17</v>
      </c>
      <c r="K426" s="179">
        <f>SUM(K420:K425)</f>
        <v>5978274.6300000008</v>
      </c>
      <c r="L426" s="144">
        <f>SUM(L420:L425)</f>
        <v>6380156.54</v>
      </c>
      <c r="M426" s="144">
        <f>SUM(M420:M425)</f>
        <v>5123996.42</v>
      </c>
      <c r="N426" s="142">
        <v>5</v>
      </c>
      <c r="O426" s="142">
        <v>5</v>
      </c>
      <c r="P426" s="142">
        <f>N426-O426</f>
        <v>0</v>
      </c>
      <c r="Q426" s="145">
        <f t="shared" si="14"/>
        <v>1256160.1200000001</v>
      </c>
      <c r="R426" s="146">
        <f>L426/H426</f>
        <v>371.02561874854615</v>
      </c>
    </row>
    <row r="427" spans="1:18" x14ac:dyDescent="0.35">
      <c r="A427" s="135">
        <v>1</v>
      </c>
      <c r="B427" s="136" t="s">
        <v>64</v>
      </c>
      <c r="C427" s="136" t="s">
        <v>358</v>
      </c>
      <c r="D427" s="136" t="s">
        <v>359</v>
      </c>
      <c r="E427" s="136" t="s">
        <v>45</v>
      </c>
      <c r="F427" s="136" t="s">
        <v>210</v>
      </c>
      <c r="G427" s="136" t="s">
        <v>360</v>
      </c>
      <c r="H427" s="137"/>
      <c r="I427" s="135"/>
      <c r="J427" s="138"/>
      <c r="K427" s="139"/>
      <c r="L427" s="140"/>
      <c r="M427" s="140"/>
      <c r="N427" s="136"/>
      <c r="O427" s="136"/>
      <c r="P427" s="136"/>
    </row>
    <row r="428" spans="1:18" x14ac:dyDescent="0.35">
      <c r="A428" s="135">
        <v>2</v>
      </c>
      <c r="B428" s="136" t="s">
        <v>64</v>
      </c>
      <c r="C428" s="136" t="s">
        <v>358</v>
      </c>
      <c r="D428" s="136" t="s">
        <v>359</v>
      </c>
      <c r="E428" s="136" t="s">
        <v>45</v>
      </c>
      <c r="F428" s="136" t="s">
        <v>180</v>
      </c>
      <c r="G428" s="136" t="s">
        <v>1023</v>
      </c>
      <c r="H428" s="137">
        <v>6000</v>
      </c>
      <c r="I428" s="135">
        <v>4</v>
      </c>
      <c r="J428" s="140">
        <f>อุดรธานี!F217</f>
        <v>704981.11</v>
      </c>
      <c r="K428" s="139">
        <f>อุดรธานี!AL217</f>
        <v>756231.22</v>
      </c>
      <c r="L428" s="140">
        <f>อุดรธานี!AM217</f>
        <v>1722169.25</v>
      </c>
      <c r="M428" s="140">
        <f>อุดรธานี!AN217</f>
        <v>1304310.6399999999</v>
      </c>
      <c r="N428" s="136"/>
      <c r="O428" s="136"/>
      <c r="P428" s="136"/>
      <c r="Q428" s="128">
        <f t="shared" si="14"/>
        <v>417858.6100000001</v>
      </c>
      <c r="R428" s="129">
        <f t="shared" si="15"/>
        <v>287.02820833333334</v>
      </c>
    </row>
    <row r="429" spans="1:18" x14ac:dyDescent="0.35">
      <c r="A429" s="135">
        <v>3</v>
      </c>
      <c r="B429" s="136" t="s">
        <v>64</v>
      </c>
      <c r="C429" s="136" t="s">
        <v>358</v>
      </c>
      <c r="D429" s="136" t="s">
        <v>359</v>
      </c>
      <c r="E429" s="136" t="s">
        <v>45</v>
      </c>
      <c r="F429" s="136" t="s">
        <v>180</v>
      </c>
      <c r="G429" s="136" t="s">
        <v>1024</v>
      </c>
      <c r="H429" s="137">
        <v>2330</v>
      </c>
      <c r="I429" s="135">
        <v>2</v>
      </c>
      <c r="J429" s="140">
        <f>อุดรธานี!F218</f>
        <v>310232.62</v>
      </c>
      <c r="K429" s="139">
        <f>อุดรธานี!AL218</f>
        <v>841848.36</v>
      </c>
      <c r="L429" s="140">
        <f>อุดรธานี!AM218</f>
        <v>979761.19</v>
      </c>
      <c r="M429" s="140">
        <f>อุดรธานี!AN218</f>
        <v>687661.93999999983</v>
      </c>
      <c r="N429" s="136"/>
      <c r="O429" s="136"/>
      <c r="P429" s="136"/>
      <c r="Q429" s="128">
        <f t="shared" si="14"/>
        <v>292099.25000000012</v>
      </c>
      <c r="R429" s="129">
        <f t="shared" si="15"/>
        <v>420.4983648068669</v>
      </c>
    </row>
    <row r="430" spans="1:18" x14ac:dyDescent="0.35">
      <c r="A430" s="135">
        <v>4</v>
      </c>
      <c r="B430" s="136" t="s">
        <v>64</v>
      </c>
      <c r="C430" s="136" t="s">
        <v>358</v>
      </c>
      <c r="D430" s="136" t="s">
        <v>359</v>
      </c>
      <c r="E430" s="136" t="s">
        <v>45</v>
      </c>
      <c r="F430" s="136" t="s">
        <v>180</v>
      </c>
      <c r="G430" s="136" t="s">
        <v>1025</v>
      </c>
      <c r="H430" s="137">
        <v>2684</v>
      </c>
      <c r="I430" s="135">
        <v>2</v>
      </c>
      <c r="J430" s="140">
        <f>อุดรธานี!F219</f>
        <v>424593.14</v>
      </c>
      <c r="K430" s="139">
        <f>อุดรธานี!AL219</f>
        <v>542405.02</v>
      </c>
      <c r="L430" s="140">
        <f>อุดรธานี!AM219</f>
        <v>1087214.3900000001</v>
      </c>
      <c r="M430" s="140">
        <f>อุดรธานี!AN219</f>
        <v>932872.33</v>
      </c>
      <c r="N430" s="136"/>
      <c r="O430" s="136"/>
      <c r="P430" s="136"/>
      <c r="Q430" s="128">
        <f t="shared" si="14"/>
        <v>154342.06000000017</v>
      </c>
      <c r="R430" s="129">
        <f t="shared" si="15"/>
        <v>405.07242548435175</v>
      </c>
    </row>
    <row r="431" spans="1:18" x14ac:dyDescent="0.35">
      <c r="A431" s="135">
        <v>5</v>
      </c>
      <c r="B431" s="136" t="s">
        <v>64</v>
      </c>
      <c r="C431" s="136" t="s">
        <v>358</v>
      </c>
      <c r="D431" s="136" t="s">
        <v>359</v>
      </c>
      <c r="E431" s="136" t="s">
        <v>45</v>
      </c>
      <c r="F431" s="136" t="s">
        <v>180</v>
      </c>
      <c r="G431" s="136" t="s">
        <v>1026</v>
      </c>
      <c r="H431" s="137">
        <v>7170</v>
      </c>
      <c r="I431" s="135">
        <v>5</v>
      </c>
      <c r="J431" s="140">
        <f>อุดรธานี!F220</f>
        <v>1195569.32</v>
      </c>
      <c r="K431" s="139">
        <f>อุดรธานี!AL220</f>
        <v>1502364.08</v>
      </c>
      <c r="L431" s="140">
        <f>อุดรธานี!AM220</f>
        <v>3048342.1199999996</v>
      </c>
      <c r="M431" s="140">
        <f>อุดรธานี!AN220</f>
        <v>2323212.08</v>
      </c>
      <c r="N431" s="136"/>
      <c r="O431" s="136"/>
      <c r="P431" s="136"/>
      <c r="Q431" s="128">
        <f t="shared" si="14"/>
        <v>725130.03999999957</v>
      </c>
      <c r="R431" s="129">
        <f t="shared" si="15"/>
        <v>425.15231799163178</v>
      </c>
    </row>
    <row r="432" spans="1:18" s="147" customFormat="1" x14ac:dyDescent="0.35">
      <c r="A432" s="141">
        <v>21</v>
      </c>
      <c r="B432" s="142" t="s">
        <v>64</v>
      </c>
      <c r="C432" s="142"/>
      <c r="D432" s="142"/>
      <c r="E432" s="142" t="s">
        <v>77</v>
      </c>
      <c r="F432" s="142"/>
      <c r="G432" s="142" t="s">
        <v>361</v>
      </c>
      <c r="H432" s="148">
        <f>SUM(H427:H431)</f>
        <v>18184</v>
      </c>
      <c r="I432" s="141"/>
      <c r="J432" s="144">
        <f>SUM(J427:J431)</f>
        <v>2635376.1900000004</v>
      </c>
      <c r="K432" s="144">
        <f>SUM(K427:K431)</f>
        <v>3642848.68</v>
      </c>
      <c r="L432" s="144">
        <f>SUM(L427:L431)</f>
        <v>6837486.9499999993</v>
      </c>
      <c r="M432" s="144">
        <f>SUM(M427:M431)</f>
        <v>5248056.99</v>
      </c>
      <c r="N432" s="142">
        <v>4</v>
      </c>
      <c r="O432" s="142">
        <v>4</v>
      </c>
      <c r="P432" s="142">
        <f>N432-O432</f>
        <v>0</v>
      </c>
      <c r="Q432" s="145">
        <f t="shared" si="14"/>
        <v>1589429.959999999</v>
      </c>
      <c r="R432" s="146">
        <f t="shared" si="15"/>
        <v>376.01666025076986</v>
      </c>
    </row>
    <row r="433" spans="1:18" s="147" customFormat="1" ht="24" customHeight="1" thickBot="1" x14ac:dyDescent="0.4">
      <c r="A433" s="156"/>
      <c r="B433" s="157" t="s">
        <v>64</v>
      </c>
      <c r="C433" s="157" t="s">
        <v>64</v>
      </c>
      <c r="D433" s="157" t="s">
        <v>64</v>
      </c>
      <c r="E433" s="157" t="s">
        <v>64</v>
      </c>
      <c r="F433" s="157"/>
      <c r="G433" s="157" t="s">
        <v>362</v>
      </c>
      <c r="H433" s="158">
        <f>H210+H223+H236+H254+H265+H281+H289+H295+H309+H321+H338+H360+H371+H386+H393+H399+H410+H416+H419+H426+H432</f>
        <v>1025314</v>
      </c>
      <c r="I433" s="156"/>
      <c r="J433" s="159">
        <f t="shared" ref="J433:O433" si="16">J210+J223+J236+J254+J265+J281+J289+J295+J309+J321+J338+J360+J371+J386+J393+J399+J410+J416+J419+J426+J432</f>
        <v>138226285.78999999</v>
      </c>
      <c r="K433" s="160">
        <f t="shared" si="16"/>
        <v>163013085.98000005</v>
      </c>
      <c r="L433" s="159">
        <f t="shared" si="16"/>
        <v>244908757.31000003</v>
      </c>
      <c r="M433" s="159">
        <f t="shared" si="16"/>
        <v>234688817.82000005</v>
      </c>
      <c r="N433" s="157">
        <f t="shared" si="16"/>
        <v>210</v>
      </c>
      <c r="O433" s="157">
        <f t="shared" si="16"/>
        <v>210</v>
      </c>
      <c r="P433" s="157">
        <f>N433-O433</f>
        <v>0</v>
      </c>
      <c r="Q433" s="145">
        <f t="shared" si="14"/>
        <v>10219939.48999998</v>
      </c>
      <c r="R433" s="146">
        <f t="shared" si="15"/>
        <v>238.86219958958918</v>
      </c>
    </row>
    <row r="434" spans="1:18" ht="24" customHeight="1" thickTop="1" thickBot="1" x14ac:dyDescent="0.4">
      <c r="A434" s="161"/>
      <c r="B434" s="162"/>
      <c r="C434" s="162"/>
      <c r="D434" s="162"/>
      <c r="E434" s="320" t="s">
        <v>363</v>
      </c>
      <c r="F434" s="321"/>
      <c r="G434" s="322"/>
      <c r="H434" s="163"/>
      <c r="I434" s="161"/>
      <c r="J434" s="164">
        <f>J433/O433</f>
        <v>658220.40852380951</v>
      </c>
      <c r="K434" s="165">
        <f>K433/O433</f>
        <v>776252.79038095265</v>
      </c>
      <c r="L434" s="164">
        <f>L433/O433</f>
        <v>1166232.1776666669</v>
      </c>
      <c r="M434" s="164">
        <f>M433/O433</f>
        <v>1117565.7991428573</v>
      </c>
      <c r="N434" s="213"/>
      <c r="O434" s="213"/>
      <c r="P434" s="213"/>
      <c r="Q434" s="128">
        <f t="shared" si="14"/>
        <v>48666.378523809602</v>
      </c>
    </row>
    <row r="435" spans="1:18" ht="21.75" thickTop="1" x14ac:dyDescent="0.35">
      <c r="A435" s="166">
        <v>1</v>
      </c>
      <c r="B435" s="167" t="s">
        <v>60</v>
      </c>
      <c r="C435" s="167" t="s">
        <v>364</v>
      </c>
      <c r="D435" s="167" t="s">
        <v>365</v>
      </c>
      <c r="E435" s="167" t="s">
        <v>366</v>
      </c>
      <c r="F435" s="167" t="s">
        <v>177</v>
      </c>
      <c r="G435" s="167" t="s">
        <v>367</v>
      </c>
      <c r="H435" s="168"/>
      <c r="I435" s="166"/>
      <c r="J435" s="169"/>
      <c r="K435" s="170"/>
      <c r="L435" s="171"/>
      <c r="M435" s="171"/>
      <c r="N435" s="167"/>
      <c r="O435" s="167"/>
      <c r="P435" s="167"/>
    </row>
    <row r="436" spans="1:18" x14ac:dyDescent="0.35">
      <c r="A436" s="135">
        <v>2</v>
      </c>
      <c r="B436" s="136" t="s">
        <v>60</v>
      </c>
      <c r="C436" s="136" t="s">
        <v>364</v>
      </c>
      <c r="D436" s="136" t="s">
        <v>365</v>
      </c>
      <c r="E436" s="136" t="s">
        <v>366</v>
      </c>
      <c r="F436" s="136" t="s">
        <v>180</v>
      </c>
      <c r="G436" s="136" t="s">
        <v>688</v>
      </c>
      <c r="H436" s="137">
        <v>6411</v>
      </c>
      <c r="I436" s="135">
        <v>5</v>
      </c>
      <c r="J436" s="138">
        <f>SUM('เลย '!F4)</f>
        <v>827033.15</v>
      </c>
      <c r="K436" s="139">
        <f>SUM('เลย '!AI4)</f>
        <v>956212.21</v>
      </c>
      <c r="L436" s="140">
        <f>'เลย '!AJ4</f>
        <v>1484136.05</v>
      </c>
      <c r="M436" s="140">
        <f>'เลย '!AK4</f>
        <v>1464469.6800000002</v>
      </c>
      <c r="N436" s="136"/>
      <c r="O436" s="136"/>
      <c r="P436" s="136"/>
      <c r="Q436" s="128">
        <f t="shared" si="14"/>
        <v>19666.369999999879</v>
      </c>
      <c r="R436" s="129">
        <f t="shared" si="15"/>
        <v>231.49836998908128</v>
      </c>
    </row>
    <row r="437" spans="1:18" x14ac:dyDescent="0.35">
      <c r="A437" s="135">
        <v>3</v>
      </c>
      <c r="B437" s="136" t="s">
        <v>60</v>
      </c>
      <c r="C437" s="136" t="s">
        <v>364</v>
      </c>
      <c r="D437" s="136" t="s">
        <v>365</v>
      </c>
      <c r="E437" s="136" t="s">
        <v>366</v>
      </c>
      <c r="F437" s="136" t="s">
        <v>180</v>
      </c>
      <c r="G437" s="136" t="s">
        <v>689</v>
      </c>
      <c r="H437" s="137">
        <v>2059</v>
      </c>
      <c r="I437" s="135">
        <v>2</v>
      </c>
      <c r="J437" s="138">
        <f>SUM('เลย '!F5)</f>
        <v>119870.32</v>
      </c>
      <c r="K437" s="139">
        <f>SUM('เลย '!AI5)</f>
        <v>274820.88</v>
      </c>
      <c r="L437" s="140">
        <f>'เลย '!AJ5</f>
        <v>873401.38</v>
      </c>
      <c r="M437" s="140">
        <f>'เลย '!AK5</f>
        <v>801884.72000000009</v>
      </c>
      <c r="N437" s="136"/>
      <c r="O437" s="136"/>
      <c r="P437" s="136"/>
      <c r="Q437" s="128">
        <f t="shared" si="14"/>
        <v>71516.659999999916</v>
      </c>
      <c r="R437" s="129">
        <f t="shared" si="15"/>
        <v>424.18716852841186</v>
      </c>
    </row>
    <row r="438" spans="1:18" x14ac:dyDescent="0.35">
      <c r="A438" s="135">
        <v>4</v>
      </c>
      <c r="B438" s="136" t="s">
        <v>60</v>
      </c>
      <c r="C438" s="136" t="s">
        <v>364</v>
      </c>
      <c r="D438" s="136" t="s">
        <v>365</v>
      </c>
      <c r="E438" s="136" t="s">
        <v>366</v>
      </c>
      <c r="F438" s="136" t="s">
        <v>180</v>
      </c>
      <c r="G438" s="136" t="s">
        <v>690</v>
      </c>
      <c r="H438" s="137">
        <v>6691</v>
      </c>
      <c r="I438" s="135">
        <v>5</v>
      </c>
      <c r="J438" s="138">
        <f>SUM('เลย '!F6)</f>
        <v>324516.21000000002</v>
      </c>
      <c r="K438" s="139">
        <f>SUM('เลย '!AI6)</f>
        <v>535791.12</v>
      </c>
      <c r="L438" s="140">
        <f>'เลย '!AJ6</f>
        <v>1405318.7</v>
      </c>
      <c r="M438" s="140">
        <f>'เลย '!AK6</f>
        <v>1449312.75</v>
      </c>
      <c r="N438" s="136"/>
      <c r="O438" s="136"/>
      <c r="P438" s="136"/>
      <c r="Q438" s="128">
        <f t="shared" si="14"/>
        <v>-43994.050000000047</v>
      </c>
      <c r="R438" s="129">
        <f t="shared" si="15"/>
        <v>210.03119115229413</v>
      </c>
    </row>
    <row r="439" spans="1:18" x14ac:dyDescent="0.35">
      <c r="A439" s="135">
        <v>5</v>
      </c>
      <c r="B439" s="136" t="s">
        <v>60</v>
      </c>
      <c r="C439" s="136" t="s">
        <v>364</v>
      </c>
      <c r="D439" s="136" t="s">
        <v>365</v>
      </c>
      <c r="E439" s="136" t="s">
        <v>366</v>
      </c>
      <c r="F439" s="136" t="s">
        <v>180</v>
      </c>
      <c r="G439" s="136" t="s">
        <v>691</v>
      </c>
      <c r="H439" s="137">
        <v>3434</v>
      </c>
      <c r="I439" s="135">
        <v>3</v>
      </c>
      <c r="J439" s="138">
        <f>SUM('เลย '!F7)</f>
        <v>473056.64</v>
      </c>
      <c r="K439" s="139">
        <f>SUM('เลย '!AI7)</f>
        <v>621108.18000000005</v>
      </c>
      <c r="L439" s="140">
        <f>'เลย '!AJ7</f>
        <v>1074121.49</v>
      </c>
      <c r="M439" s="140">
        <f>'เลย '!AK7</f>
        <v>1126121.42</v>
      </c>
      <c r="N439" s="136"/>
      <c r="O439" s="136"/>
      <c r="P439" s="136"/>
      <c r="Q439" s="128">
        <f t="shared" si="14"/>
        <v>-51999.929999999935</v>
      </c>
      <c r="R439" s="129">
        <f t="shared" si="15"/>
        <v>312.79018345952244</v>
      </c>
    </row>
    <row r="440" spans="1:18" x14ac:dyDescent="0.35">
      <c r="A440" s="135">
        <v>6</v>
      </c>
      <c r="B440" s="136" t="s">
        <v>60</v>
      </c>
      <c r="C440" s="136" t="s">
        <v>364</v>
      </c>
      <c r="D440" s="136" t="s">
        <v>365</v>
      </c>
      <c r="E440" s="136" t="s">
        <v>366</v>
      </c>
      <c r="F440" s="136" t="s">
        <v>180</v>
      </c>
      <c r="G440" s="136" t="s">
        <v>692</v>
      </c>
      <c r="H440" s="137">
        <v>3172</v>
      </c>
      <c r="I440" s="135">
        <v>3</v>
      </c>
      <c r="J440" s="138">
        <f>SUM('เลย '!F8)</f>
        <v>591485.6</v>
      </c>
      <c r="K440" s="139">
        <f>SUM('เลย '!AI8)</f>
        <v>716348.87999999989</v>
      </c>
      <c r="L440" s="140">
        <f>'เลย '!AJ8</f>
        <v>851913.8</v>
      </c>
      <c r="M440" s="140">
        <f>'เลย '!AK8</f>
        <v>720461.52</v>
      </c>
      <c r="N440" s="136"/>
      <c r="O440" s="136"/>
      <c r="P440" s="136"/>
      <c r="Q440" s="128">
        <f t="shared" si="14"/>
        <v>131452.28000000003</v>
      </c>
      <c r="R440" s="129">
        <f t="shared" si="15"/>
        <v>268.57307692307694</v>
      </c>
    </row>
    <row r="441" spans="1:18" x14ac:dyDescent="0.35">
      <c r="A441" s="135">
        <v>7</v>
      </c>
      <c r="B441" s="136" t="s">
        <v>60</v>
      </c>
      <c r="C441" s="136" t="s">
        <v>364</v>
      </c>
      <c r="D441" s="136" t="s">
        <v>365</v>
      </c>
      <c r="E441" s="136" t="s">
        <v>366</v>
      </c>
      <c r="F441" s="136" t="s">
        <v>180</v>
      </c>
      <c r="G441" s="136" t="s">
        <v>693</v>
      </c>
      <c r="H441" s="137">
        <v>3172</v>
      </c>
      <c r="I441" s="135">
        <v>3</v>
      </c>
      <c r="J441" s="138">
        <f>SUM('เลย '!F9)</f>
        <v>588691.12</v>
      </c>
      <c r="K441" s="139">
        <f>SUM('เลย '!AI9)</f>
        <v>671868.78999999992</v>
      </c>
      <c r="L441" s="140">
        <f>'เลย '!AJ9</f>
        <v>800279.78</v>
      </c>
      <c r="M441" s="140">
        <f>'เลย '!AK9</f>
        <v>786784.33000000007</v>
      </c>
      <c r="N441" s="136"/>
      <c r="O441" s="136"/>
      <c r="P441" s="136"/>
      <c r="Q441" s="128">
        <f t="shared" si="14"/>
        <v>13495.449999999953</v>
      </c>
      <c r="R441" s="129">
        <f t="shared" si="15"/>
        <v>252.29501261034048</v>
      </c>
    </row>
    <row r="442" spans="1:18" x14ac:dyDescent="0.35">
      <c r="A442" s="135">
        <v>8</v>
      </c>
      <c r="B442" s="136" t="s">
        <v>60</v>
      </c>
      <c r="C442" s="136" t="s">
        <v>364</v>
      </c>
      <c r="D442" s="136" t="s">
        <v>365</v>
      </c>
      <c r="E442" s="136" t="s">
        <v>366</v>
      </c>
      <c r="F442" s="136" t="s">
        <v>180</v>
      </c>
      <c r="G442" s="136" t="s">
        <v>694</v>
      </c>
      <c r="H442" s="137">
        <v>1819</v>
      </c>
      <c r="I442" s="135">
        <v>2</v>
      </c>
      <c r="J442" s="138">
        <f>SUM('เลย '!F10)</f>
        <v>251180.42</v>
      </c>
      <c r="K442" s="139">
        <f>SUM('เลย '!AI10)</f>
        <v>386284.12</v>
      </c>
      <c r="L442" s="140">
        <f>'เลย '!AJ10</f>
        <v>700790.33000000007</v>
      </c>
      <c r="M442" s="140">
        <f>'เลย '!AK10</f>
        <v>565889.68999999994</v>
      </c>
      <c r="N442" s="136"/>
      <c r="O442" s="136"/>
      <c r="P442" s="136"/>
      <c r="Q442" s="128">
        <f t="shared" si="14"/>
        <v>134900.64000000013</v>
      </c>
      <c r="R442" s="129">
        <f t="shared" si="15"/>
        <v>385.2613139087411</v>
      </c>
    </row>
    <row r="443" spans="1:18" x14ac:dyDescent="0.35">
      <c r="A443" s="135">
        <v>9</v>
      </c>
      <c r="B443" s="136" t="s">
        <v>60</v>
      </c>
      <c r="C443" s="136" t="s">
        <v>364</v>
      </c>
      <c r="D443" s="136" t="s">
        <v>365</v>
      </c>
      <c r="E443" s="136" t="s">
        <v>366</v>
      </c>
      <c r="F443" s="136" t="s">
        <v>180</v>
      </c>
      <c r="G443" s="136" t="s">
        <v>695</v>
      </c>
      <c r="H443" s="137">
        <v>6183</v>
      </c>
      <c r="I443" s="135">
        <v>5</v>
      </c>
      <c r="J443" s="138">
        <f>SUM('เลย '!F11)</f>
        <v>1086806.6399999999</v>
      </c>
      <c r="K443" s="139">
        <f>SUM('เลย '!AI11)</f>
        <v>1236909.99</v>
      </c>
      <c r="L443" s="140">
        <f>'เลย '!AJ11</f>
        <v>1222326.3799999999</v>
      </c>
      <c r="M443" s="140">
        <f>'เลย '!AK11</f>
        <v>1288037.57</v>
      </c>
      <c r="N443" s="136"/>
      <c r="O443" s="136"/>
      <c r="P443" s="136"/>
      <c r="Q443" s="128">
        <f t="shared" si="14"/>
        <v>-65711.190000000177</v>
      </c>
      <c r="R443" s="129">
        <f t="shared" si="15"/>
        <v>197.69147339479215</v>
      </c>
    </row>
    <row r="444" spans="1:18" x14ac:dyDescent="0.35">
      <c r="A444" s="135">
        <v>10</v>
      </c>
      <c r="B444" s="136" t="s">
        <v>60</v>
      </c>
      <c r="C444" s="136" t="s">
        <v>364</v>
      </c>
      <c r="D444" s="136" t="s">
        <v>365</v>
      </c>
      <c r="E444" s="136" t="s">
        <v>366</v>
      </c>
      <c r="F444" s="136" t="s">
        <v>180</v>
      </c>
      <c r="G444" s="136" t="s">
        <v>696</v>
      </c>
      <c r="H444" s="137">
        <v>2360</v>
      </c>
      <c r="I444" s="135">
        <v>2</v>
      </c>
      <c r="J444" s="138">
        <f>SUM('เลย '!F12)</f>
        <v>672904.95</v>
      </c>
      <c r="K444" s="139">
        <f>SUM('เลย '!AI12)</f>
        <v>754228.55999999994</v>
      </c>
      <c r="L444" s="140">
        <f>'เลย '!AJ12</f>
        <v>969677.9</v>
      </c>
      <c r="M444" s="140">
        <f>'เลย '!AK12</f>
        <v>930295.55</v>
      </c>
      <c r="N444" s="136"/>
      <c r="O444" s="136"/>
      <c r="P444" s="136"/>
      <c r="Q444" s="128">
        <f t="shared" si="14"/>
        <v>39382.349999999977</v>
      </c>
      <c r="R444" s="129">
        <f t="shared" si="15"/>
        <v>410.88046610169494</v>
      </c>
    </row>
    <row r="445" spans="1:18" x14ac:dyDescent="0.35">
      <c r="A445" s="135">
        <v>11</v>
      </c>
      <c r="B445" s="136" t="s">
        <v>60</v>
      </c>
      <c r="C445" s="136" t="s">
        <v>364</v>
      </c>
      <c r="D445" s="136" t="s">
        <v>365</v>
      </c>
      <c r="E445" s="136" t="s">
        <v>366</v>
      </c>
      <c r="F445" s="136" t="s">
        <v>180</v>
      </c>
      <c r="G445" s="136" t="s">
        <v>697</v>
      </c>
      <c r="H445" s="137">
        <v>5028</v>
      </c>
      <c r="I445" s="135">
        <v>4</v>
      </c>
      <c r="J445" s="138">
        <f>SUM('เลย '!F13)</f>
        <v>537370.29</v>
      </c>
      <c r="K445" s="139">
        <f>SUM('เลย '!AI13)</f>
        <v>687097.88</v>
      </c>
      <c r="L445" s="140">
        <f>'เลย '!AJ13</f>
        <v>1162163.8900000001</v>
      </c>
      <c r="M445" s="140">
        <f>'เลย '!AK13</f>
        <v>1123202.01</v>
      </c>
      <c r="N445" s="136"/>
      <c r="O445" s="136"/>
      <c r="P445" s="136"/>
      <c r="Q445" s="128">
        <f t="shared" si="14"/>
        <v>38961.880000000121</v>
      </c>
      <c r="R445" s="129">
        <f t="shared" si="15"/>
        <v>231.13840294351633</v>
      </c>
    </row>
    <row r="446" spans="1:18" x14ac:dyDescent="0.35">
      <c r="A446" s="135">
        <v>12</v>
      </c>
      <c r="B446" s="136" t="s">
        <v>60</v>
      </c>
      <c r="C446" s="136" t="s">
        <v>364</v>
      </c>
      <c r="D446" s="136" t="s">
        <v>365</v>
      </c>
      <c r="E446" s="136" t="s">
        <v>366</v>
      </c>
      <c r="F446" s="136" t="s">
        <v>180</v>
      </c>
      <c r="G446" s="136" t="s">
        <v>698</v>
      </c>
      <c r="H446" s="137">
        <v>3227</v>
      </c>
      <c r="I446" s="135">
        <v>3</v>
      </c>
      <c r="J446" s="138">
        <f>SUM('เลย '!F14)</f>
        <v>159600.85</v>
      </c>
      <c r="K446" s="139">
        <f>SUM('เลย '!AI14)</f>
        <v>214580.67</v>
      </c>
      <c r="L446" s="140">
        <f>'เลย '!AJ14</f>
        <v>961958.69</v>
      </c>
      <c r="M446" s="140">
        <f>'เลย '!AK14</f>
        <v>926744.52</v>
      </c>
      <c r="N446" s="136"/>
      <c r="O446" s="136"/>
      <c r="P446" s="136"/>
      <c r="Q446" s="128">
        <f t="shared" si="14"/>
        <v>35214.169999999925</v>
      </c>
      <c r="R446" s="129">
        <f t="shared" si="15"/>
        <v>298.09689804772233</v>
      </c>
    </row>
    <row r="447" spans="1:18" x14ac:dyDescent="0.35">
      <c r="A447" s="135">
        <v>13</v>
      </c>
      <c r="B447" s="136" t="s">
        <v>60</v>
      </c>
      <c r="C447" s="136" t="s">
        <v>364</v>
      </c>
      <c r="D447" s="136" t="s">
        <v>365</v>
      </c>
      <c r="E447" s="136" t="s">
        <v>366</v>
      </c>
      <c r="F447" s="136" t="s">
        <v>180</v>
      </c>
      <c r="G447" s="136" t="s">
        <v>699</v>
      </c>
      <c r="H447" s="137">
        <v>5146</v>
      </c>
      <c r="I447" s="135">
        <v>4</v>
      </c>
      <c r="J447" s="138">
        <f>SUM('เลย '!F15)</f>
        <v>832074.62</v>
      </c>
      <c r="K447" s="139">
        <f>SUM('เลย '!AI15)</f>
        <v>989045.71000000008</v>
      </c>
      <c r="L447" s="140">
        <f>'เลย '!AJ15</f>
        <v>1024538.9099999999</v>
      </c>
      <c r="M447" s="140">
        <f>'เลย '!AK15</f>
        <v>1252607.46</v>
      </c>
      <c r="N447" s="136"/>
      <c r="O447" s="136"/>
      <c r="P447" s="136"/>
      <c r="Q447" s="128">
        <f t="shared" si="14"/>
        <v>-228068.55000000005</v>
      </c>
      <c r="R447" s="129">
        <f t="shared" si="15"/>
        <v>199.09423047026814</v>
      </c>
    </row>
    <row r="448" spans="1:18" x14ac:dyDescent="0.35">
      <c r="A448" s="135">
        <v>14</v>
      </c>
      <c r="B448" s="136" t="s">
        <v>60</v>
      </c>
      <c r="C448" s="136" t="s">
        <v>364</v>
      </c>
      <c r="D448" s="136" t="s">
        <v>365</v>
      </c>
      <c r="E448" s="136" t="s">
        <v>366</v>
      </c>
      <c r="F448" s="136" t="s">
        <v>180</v>
      </c>
      <c r="G448" s="136" t="s">
        <v>700</v>
      </c>
      <c r="H448" s="137">
        <v>3255</v>
      </c>
      <c r="I448" s="135">
        <v>3</v>
      </c>
      <c r="J448" s="138">
        <f>SUM('เลย '!F16)</f>
        <v>250906.08</v>
      </c>
      <c r="K448" s="139">
        <f>SUM('เลย '!AI16)</f>
        <v>282843.07999999996</v>
      </c>
      <c r="L448" s="140">
        <f>'เลย '!AJ16</f>
        <v>859921.06</v>
      </c>
      <c r="M448" s="140">
        <f>'เลย '!AK16</f>
        <v>905021.6</v>
      </c>
      <c r="N448" s="136"/>
      <c r="O448" s="136"/>
      <c r="P448" s="136"/>
      <c r="Q448" s="128">
        <f t="shared" si="14"/>
        <v>-45100.539999999921</v>
      </c>
      <c r="R448" s="129">
        <f t="shared" si="15"/>
        <v>264.18465745007683</v>
      </c>
    </row>
    <row r="449" spans="1:18" x14ac:dyDescent="0.35">
      <c r="A449" s="135">
        <v>15</v>
      </c>
      <c r="B449" s="136" t="s">
        <v>60</v>
      </c>
      <c r="C449" s="136" t="s">
        <v>364</v>
      </c>
      <c r="D449" s="136" t="s">
        <v>365</v>
      </c>
      <c r="E449" s="136" t="s">
        <v>366</v>
      </c>
      <c r="F449" s="136" t="s">
        <v>180</v>
      </c>
      <c r="G449" s="136" t="s">
        <v>701</v>
      </c>
      <c r="H449" s="137">
        <v>4631</v>
      </c>
      <c r="I449" s="135">
        <v>4</v>
      </c>
      <c r="J449" s="138">
        <f>SUM('เลย '!F17)</f>
        <v>1023746.75</v>
      </c>
      <c r="K449" s="139">
        <f>SUM('เลย '!AI17)</f>
        <v>1206303.97</v>
      </c>
      <c r="L449" s="140">
        <f>'เลย '!AJ17</f>
        <v>828360.98</v>
      </c>
      <c r="M449" s="140">
        <f>'เลย '!AK17</f>
        <v>789019.9</v>
      </c>
      <c r="N449" s="136"/>
      <c r="O449" s="136"/>
      <c r="P449" s="136"/>
      <c r="Q449" s="128">
        <f t="shared" si="14"/>
        <v>39341.079999999958</v>
      </c>
      <c r="R449" s="129">
        <f t="shared" si="15"/>
        <v>178.87302526452169</v>
      </c>
    </row>
    <row r="450" spans="1:18" x14ac:dyDescent="0.35">
      <c r="A450" s="135">
        <v>16</v>
      </c>
      <c r="B450" s="136" t="s">
        <v>60</v>
      </c>
      <c r="C450" s="136" t="s">
        <v>364</v>
      </c>
      <c r="D450" s="136" t="s">
        <v>365</v>
      </c>
      <c r="E450" s="136" t="s">
        <v>366</v>
      </c>
      <c r="F450" s="136" t="s">
        <v>180</v>
      </c>
      <c r="G450" s="136" t="s">
        <v>702</v>
      </c>
      <c r="H450" s="137">
        <v>4306</v>
      </c>
      <c r="I450" s="135">
        <v>3</v>
      </c>
      <c r="J450" s="138">
        <f>SUM('เลย '!F18)</f>
        <v>764737.86</v>
      </c>
      <c r="K450" s="139">
        <f>SUM('เลย '!AI18)</f>
        <v>919834.6</v>
      </c>
      <c r="L450" s="140">
        <f>'เลย '!AJ18</f>
        <v>1158447.68</v>
      </c>
      <c r="M450" s="140">
        <f>'เลย '!AK18</f>
        <v>1181654.81</v>
      </c>
      <c r="N450" s="136"/>
      <c r="O450" s="136"/>
      <c r="P450" s="136"/>
      <c r="Q450" s="128">
        <f t="shared" si="14"/>
        <v>-23207.130000000121</v>
      </c>
      <c r="R450" s="129">
        <f t="shared" si="15"/>
        <v>269.03104505341383</v>
      </c>
    </row>
    <row r="451" spans="1:18" x14ac:dyDescent="0.35">
      <c r="A451" s="135">
        <v>17</v>
      </c>
      <c r="B451" s="136" t="s">
        <v>60</v>
      </c>
      <c r="C451" s="136" t="s">
        <v>364</v>
      </c>
      <c r="D451" s="136" t="s">
        <v>365</v>
      </c>
      <c r="E451" s="136" t="s">
        <v>366</v>
      </c>
      <c r="F451" s="136" t="s">
        <v>180</v>
      </c>
      <c r="G451" s="136" t="s">
        <v>703</v>
      </c>
      <c r="H451" s="137">
        <v>5667</v>
      </c>
      <c r="I451" s="135">
        <v>4</v>
      </c>
      <c r="J451" s="138">
        <f>SUM('เลย '!F19)</f>
        <v>1684255.18</v>
      </c>
      <c r="K451" s="139">
        <f>SUM('เลย '!AI19)</f>
        <v>1817132.76</v>
      </c>
      <c r="L451" s="140">
        <f>'เลย '!AJ19</f>
        <v>1464097.29</v>
      </c>
      <c r="M451" s="140">
        <f>'เลย '!AK19</f>
        <v>1550927.2</v>
      </c>
      <c r="N451" s="136"/>
      <c r="O451" s="136"/>
      <c r="P451" s="136"/>
      <c r="Q451" s="128">
        <f t="shared" si="14"/>
        <v>-86829.909999999916</v>
      </c>
      <c r="R451" s="129">
        <f t="shared" si="15"/>
        <v>258.35491265219696</v>
      </c>
    </row>
    <row r="452" spans="1:18" x14ac:dyDescent="0.35">
      <c r="A452" s="135">
        <v>18</v>
      </c>
      <c r="B452" s="136" t="s">
        <v>60</v>
      </c>
      <c r="C452" s="136" t="s">
        <v>364</v>
      </c>
      <c r="D452" s="136" t="s">
        <v>365</v>
      </c>
      <c r="E452" s="136" t="s">
        <v>366</v>
      </c>
      <c r="F452" s="136" t="s">
        <v>180</v>
      </c>
      <c r="G452" s="136" t="s">
        <v>704</v>
      </c>
      <c r="H452" s="137">
        <v>1990</v>
      </c>
      <c r="I452" s="135">
        <v>2</v>
      </c>
      <c r="J452" s="138">
        <f>SUM('เลย '!F20)</f>
        <v>130769.29</v>
      </c>
      <c r="K452" s="139">
        <f>SUM('เลย '!AI20)</f>
        <v>156143.61999999997</v>
      </c>
      <c r="L452" s="140">
        <f>'เลย '!AJ20</f>
        <v>812403.16</v>
      </c>
      <c r="M452" s="140">
        <f>'เลย '!AK20</f>
        <v>829289.87999999989</v>
      </c>
      <c r="N452" s="136"/>
      <c r="O452" s="136"/>
      <c r="P452" s="136"/>
      <c r="Q452" s="128">
        <f t="shared" si="14"/>
        <v>-16886.719999999856</v>
      </c>
      <c r="R452" s="129">
        <f t="shared" si="15"/>
        <v>408.24279396984929</v>
      </c>
    </row>
    <row r="453" spans="1:18" x14ac:dyDescent="0.35">
      <c r="A453" s="135">
        <v>19</v>
      </c>
      <c r="B453" s="136" t="s">
        <v>60</v>
      </c>
      <c r="C453" s="136" t="s">
        <v>364</v>
      </c>
      <c r="D453" s="136" t="s">
        <v>365</v>
      </c>
      <c r="E453" s="136" t="s">
        <v>366</v>
      </c>
      <c r="F453" s="136" t="s">
        <v>180</v>
      </c>
      <c r="G453" s="136" t="s">
        <v>705</v>
      </c>
      <c r="H453" s="137">
        <v>2504</v>
      </c>
      <c r="I453" s="135">
        <v>2</v>
      </c>
      <c r="J453" s="138">
        <f>SUM('เลย '!F21)</f>
        <v>383422.02</v>
      </c>
      <c r="K453" s="139">
        <f>SUM('เลย '!AI21)</f>
        <v>429832.78</v>
      </c>
      <c r="L453" s="140">
        <f>'เลย '!AJ21</f>
        <v>841139.32000000007</v>
      </c>
      <c r="M453" s="140">
        <f>'เลย '!AK21</f>
        <v>836818.3</v>
      </c>
      <c r="N453" s="136"/>
      <c r="O453" s="136"/>
      <c r="P453" s="136"/>
      <c r="Q453" s="128">
        <f t="shared" si="14"/>
        <v>4321.0200000000186</v>
      </c>
      <c r="R453" s="129">
        <f t="shared" si="15"/>
        <v>335.9182587859425</v>
      </c>
    </row>
    <row r="454" spans="1:18" x14ac:dyDescent="0.35">
      <c r="A454" s="135">
        <v>20</v>
      </c>
      <c r="B454" s="136" t="s">
        <v>60</v>
      </c>
      <c r="C454" s="136" t="s">
        <v>364</v>
      </c>
      <c r="D454" s="136" t="s">
        <v>365</v>
      </c>
      <c r="E454" s="136" t="s">
        <v>366</v>
      </c>
      <c r="F454" s="136" t="s">
        <v>180</v>
      </c>
      <c r="G454" s="136" t="s">
        <v>706</v>
      </c>
      <c r="H454" s="137">
        <v>2869</v>
      </c>
      <c r="I454" s="135">
        <v>2</v>
      </c>
      <c r="J454" s="138">
        <f>SUM('เลย '!F22)</f>
        <v>190593.58</v>
      </c>
      <c r="K454" s="139">
        <f>SUM('เลย '!AI22)</f>
        <v>232898.89999999997</v>
      </c>
      <c r="L454" s="140">
        <f>'เลย '!AJ22</f>
        <v>813545.74</v>
      </c>
      <c r="M454" s="140">
        <f>'เลย '!AK22</f>
        <v>860660.7</v>
      </c>
      <c r="N454" s="136"/>
      <c r="O454" s="136"/>
      <c r="P454" s="136"/>
      <c r="Q454" s="128">
        <f t="shared" si="14"/>
        <v>-47114.959999999963</v>
      </c>
      <c r="R454" s="129">
        <f t="shared" si="15"/>
        <v>283.56421749738587</v>
      </c>
    </row>
    <row r="455" spans="1:18" s="147" customFormat="1" x14ac:dyDescent="0.35">
      <c r="A455" s="141">
        <v>1</v>
      </c>
      <c r="B455" s="142" t="s">
        <v>60</v>
      </c>
      <c r="C455" s="142"/>
      <c r="D455" s="142"/>
      <c r="E455" s="142" t="s">
        <v>77</v>
      </c>
      <c r="F455" s="142"/>
      <c r="G455" s="142" t="s">
        <v>368</v>
      </c>
      <c r="H455" s="148">
        <f>SUM(H435:H454)</f>
        <v>73924</v>
      </c>
      <c r="I455" s="141"/>
      <c r="J455" s="144">
        <f>SUM(J435:J454)</f>
        <v>10893021.569999998</v>
      </c>
      <c r="K455" s="144">
        <f>SUM(K435:K454)</f>
        <v>13089286.699999997</v>
      </c>
      <c r="L455" s="144">
        <f>SUM(L435:L454)</f>
        <v>19308542.530000001</v>
      </c>
      <c r="M455" s="144">
        <f>SUM(M435:M454)</f>
        <v>19389203.609999999</v>
      </c>
      <c r="N455" s="142">
        <v>19</v>
      </c>
      <c r="O455" s="142">
        <v>19</v>
      </c>
      <c r="P455" s="142">
        <f>N455-O455</f>
        <v>0</v>
      </c>
      <c r="Q455" s="145">
        <f t="shared" ref="Q455:Q518" si="17">L455-M455</f>
        <v>-80661.079999998212</v>
      </c>
      <c r="R455" s="146">
        <f>L455/H455</f>
        <v>261.19450422055087</v>
      </c>
    </row>
    <row r="456" spans="1:18" x14ac:dyDescent="0.35">
      <c r="A456" s="135">
        <v>1</v>
      </c>
      <c r="B456" s="136" t="s">
        <v>60</v>
      </c>
      <c r="C456" s="136" t="s">
        <v>369</v>
      </c>
      <c r="D456" s="136" t="s">
        <v>81</v>
      </c>
      <c r="E456" s="136" t="s">
        <v>370</v>
      </c>
      <c r="F456" s="136" t="s">
        <v>210</v>
      </c>
      <c r="G456" s="136" t="s">
        <v>371</v>
      </c>
      <c r="H456" s="137"/>
      <c r="I456" s="135"/>
      <c r="J456" s="138"/>
      <c r="K456" s="139"/>
      <c r="L456" s="140"/>
      <c r="M456" s="140"/>
      <c r="N456" s="136"/>
      <c r="O456" s="136"/>
      <c r="P456" s="136"/>
    </row>
    <row r="457" spans="1:18" x14ac:dyDescent="0.35">
      <c r="A457" s="135">
        <v>2</v>
      </c>
      <c r="B457" s="136" t="s">
        <v>60</v>
      </c>
      <c r="C457" s="136" t="s">
        <v>369</v>
      </c>
      <c r="D457" s="136" t="s">
        <v>81</v>
      </c>
      <c r="E457" s="136" t="s">
        <v>370</v>
      </c>
      <c r="F457" s="136" t="s">
        <v>180</v>
      </c>
      <c r="G457" s="136" t="s">
        <v>707</v>
      </c>
      <c r="H457" s="137">
        <v>1771</v>
      </c>
      <c r="I457" s="135">
        <v>2</v>
      </c>
      <c r="J457" s="138">
        <f>'เลย '!F23</f>
        <v>60895.67</v>
      </c>
      <c r="K457" s="139">
        <f>SUM('เลย '!AI23)</f>
        <v>58949.279999999999</v>
      </c>
      <c r="L457" s="140">
        <f>'เลย '!AJ23</f>
        <v>454317.58999999997</v>
      </c>
      <c r="M457" s="140">
        <f>'เลย '!AK23</f>
        <v>569369.5</v>
      </c>
      <c r="N457" s="136"/>
      <c r="O457" s="136"/>
      <c r="P457" s="136"/>
      <c r="Q457" s="128">
        <f t="shared" si="17"/>
        <v>-115051.91000000003</v>
      </c>
      <c r="R457" s="129">
        <f t="shared" ref="R457:R518" si="18">L457/H457</f>
        <v>256.53167137210613</v>
      </c>
    </row>
    <row r="458" spans="1:18" x14ac:dyDescent="0.35">
      <c r="A458" s="135">
        <v>3</v>
      </c>
      <c r="B458" s="136" t="s">
        <v>60</v>
      </c>
      <c r="C458" s="136" t="s">
        <v>369</v>
      </c>
      <c r="D458" s="136" t="s">
        <v>81</v>
      </c>
      <c r="E458" s="136" t="s">
        <v>370</v>
      </c>
      <c r="F458" s="136" t="s">
        <v>180</v>
      </c>
      <c r="G458" s="136" t="s">
        <v>708</v>
      </c>
      <c r="H458" s="137">
        <v>5076</v>
      </c>
      <c r="I458" s="135">
        <v>4</v>
      </c>
      <c r="J458" s="138">
        <f>'เลย '!F24</f>
        <v>419758.42</v>
      </c>
      <c r="K458" s="139">
        <f>SUM('เลย '!AI24)</f>
        <v>283316.98</v>
      </c>
      <c r="L458" s="140">
        <f>'เลย '!AJ24</f>
        <v>1008280.03</v>
      </c>
      <c r="M458" s="140">
        <f>'เลย '!AK24</f>
        <v>1094569.31</v>
      </c>
      <c r="N458" s="136"/>
      <c r="O458" s="136"/>
      <c r="P458" s="136"/>
      <c r="Q458" s="128">
        <f t="shared" si="17"/>
        <v>-86289.280000000028</v>
      </c>
      <c r="R458" s="129">
        <f t="shared" si="18"/>
        <v>198.63672773837669</v>
      </c>
    </row>
    <row r="459" spans="1:18" x14ac:dyDescent="0.35">
      <c r="A459" s="135">
        <v>4</v>
      </c>
      <c r="B459" s="136" t="s">
        <v>60</v>
      </c>
      <c r="C459" s="136" t="s">
        <v>369</v>
      </c>
      <c r="D459" s="136" t="s">
        <v>81</v>
      </c>
      <c r="E459" s="136" t="s">
        <v>370</v>
      </c>
      <c r="F459" s="136" t="s">
        <v>180</v>
      </c>
      <c r="G459" s="136" t="s">
        <v>709</v>
      </c>
      <c r="H459" s="137">
        <v>1132</v>
      </c>
      <c r="I459" s="135">
        <v>1</v>
      </c>
      <c r="J459" s="138">
        <f>'เลย '!F25</f>
        <v>206420.32</v>
      </c>
      <c r="K459" s="139">
        <f>SUM('เลย '!AI25)</f>
        <v>197129.79</v>
      </c>
      <c r="L459" s="140">
        <f>'เลย '!AJ25</f>
        <v>950137.38</v>
      </c>
      <c r="M459" s="140">
        <f>'เลย '!AK25</f>
        <v>1012023.65</v>
      </c>
      <c r="N459" s="136"/>
      <c r="O459" s="136"/>
      <c r="P459" s="136"/>
      <c r="Q459" s="128">
        <f t="shared" si="17"/>
        <v>-61886.270000000019</v>
      </c>
      <c r="R459" s="129">
        <f t="shared" si="18"/>
        <v>839.34397526501766</v>
      </c>
    </row>
    <row r="460" spans="1:18" x14ac:dyDescent="0.35">
      <c r="A460" s="135">
        <v>5</v>
      </c>
      <c r="B460" s="136" t="s">
        <v>60</v>
      </c>
      <c r="C460" s="136" t="s">
        <v>369</v>
      </c>
      <c r="D460" s="136" t="s">
        <v>81</v>
      </c>
      <c r="E460" s="136" t="s">
        <v>370</v>
      </c>
      <c r="F460" s="136" t="s">
        <v>180</v>
      </c>
      <c r="G460" s="136" t="s">
        <v>710</v>
      </c>
      <c r="H460" s="137">
        <v>2987</v>
      </c>
      <c r="I460" s="135">
        <v>2</v>
      </c>
      <c r="J460" s="138">
        <f>'เลย '!F26</f>
        <v>291374.57</v>
      </c>
      <c r="K460" s="139">
        <f>SUM('เลย '!AI26)</f>
        <v>183002.39</v>
      </c>
      <c r="L460" s="140">
        <f>'เลย '!AJ26</f>
        <v>426192.26</v>
      </c>
      <c r="M460" s="140">
        <f>'เลย '!AK26</f>
        <v>522287.32</v>
      </c>
      <c r="N460" s="136"/>
      <c r="O460" s="136"/>
      <c r="P460" s="136"/>
      <c r="Q460" s="128">
        <f t="shared" si="17"/>
        <v>-96095.06</v>
      </c>
      <c r="R460" s="129">
        <f t="shared" si="18"/>
        <v>142.68237696685637</v>
      </c>
    </row>
    <row r="461" spans="1:18" x14ac:dyDescent="0.35">
      <c r="A461" s="135">
        <v>6</v>
      </c>
      <c r="B461" s="136" t="s">
        <v>60</v>
      </c>
      <c r="C461" s="136" t="s">
        <v>369</v>
      </c>
      <c r="D461" s="136" t="s">
        <v>81</v>
      </c>
      <c r="E461" s="136" t="s">
        <v>370</v>
      </c>
      <c r="F461" s="136" t="s">
        <v>180</v>
      </c>
      <c r="G461" s="136" t="s">
        <v>711</v>
      </c>
      <c r="H461" s="137">
        <v>2340</v>
      </c>
      <c r="I461" s="135">
        <v>2</v>
      </c>
      <c r="J461" s="138">
        <f>'เลย '!F27</f>
        <v>323608.99</v>
      </c>
      <c r="K461" s="139">
        <f>SUM('เลย '!AI27)</f>
        <v>286718.11</v>
      </c>
      <c r="L461" s="140">
        <f>'เลย '!AJ27</f>
        <v>903110.05999999994</v>
      </c>
      <c r="M461" s="140">
        <f>'เลย '!AK27</f>
        <v>893905.84</v>
      </c>
      <c r="N461" s="136"/>
      <c r="O461" s="136"/>
      <c r="P461" s="136"/>
      <c r="Q461" s="128">
        <f t="shared" si="17"/>
        <v>9204.2199999999721</v>
      </c>
      <c r="R461" s="129">
        <f t="shared" si="18"/>
        <v>385.94447008547007</v>
      </c>
    </row>
    <row r="462" spans="1:18" s="147" customFormat="1" x14ac:dyDescent="0.35">
      <c r="A462" s="141">
        <v>2</v>
      </c>
      <c r="B462" s="142" t="s">
        <v>60</v>
      </c>
      <c r="C462" s="142"/>
      <c r="D462" s="142"/>
      <c r="E462" s="142" t="s">
        <v>77</v>
      </c>
      <c r="F462" s="142"/>
      <c r="G462" s="142" t="s">
        <v>372</v>
      </c>
      <c r="H462" s="148">
        <f>SUM(H456:H461)</f>
        <v>13306</v>
      </c>
      <c r="I462" s="141"/>
      <c r="J462" s="144">
        <f>SUM(J456:J461)</f>
        <v>1302057.97</v>
      </c>
      <c r="K462" s="144">
        <f>SUM(K456:K461)</f>
        <v>1009116.55</v>
      </c>
      <c r="L462" s="144">
        <f>SUM(L456:L461)</f>
        <v>3742037.32</v>
      </c>
      <c r="M462" s="144">
        <f>SUM(M456:M461)</f>
        <v>4092155.6199999996</v>
      </c>
      <c r="N462" s="142">
        <v>5</v>
      </c>
      <c r="O462" s="142">
        <v>5</v>
      </c>
      <c r="P462" s="142">
        <f>N462-O462</f>
        <v>0</v>
      </c>
      <c r="Q462" s="145">
        <f t="shared" si="17"/>
        <v>-350118.29999999981</v>
      </c>
      <c r="R462" s="146">
        <f>L462/H462</f>
        <v>281.22931910416355</v>
      </c>
    </row>
    <row r="463" spans="1:18" x14ac:dyDescent="0.35">
      <c r="A463" s="135">
        <v>1</v>
      </c>
      <c r="B463" s="136" t="s">
        <v>60</v>
      </c>
      <c r="C463" s="136" t="s">
        <v>373</v>
      </c>
      <c r="D463" s="136" t="s">
        <v>88</v>
      </c>
      <c r="E463" s="136" t="s">
        <v>374</v>
      </c>
      <c r="F463" s="136" t="s">
        <v>210</v>
      </c>
      <c r="G463" s="136" t="s">
        <v>375</v>
      </c>
      <c r="H463" s="137"/>
      <c r="I463" s="135"/>
      <c r="J463" s="138"/>
      <c r="K463" s="139"/>
      <c r="L463" s="140"/>
      <c r="M463" s="140"/>
      <c r="N463" s="136"/>
      <c r="O463" s="136"/>
      <c r="P463" s="136"/>
    </row>
    <row r="464" spans="1:18" x14ac:dyDescent="0.35">
      <c r="A464" s="135">
        <v>2</v>
      </c>
      <c r="B464" s="136" t="s">
        <v>60</v>
      </c>
      <c r="C464" s="136" t="s">
        <v>373</v>
      </c>
      <c r="D464" s="136" t="s">
        <v>88</v>
      </c>
      <c r="E464" s="136" t="s">
        <v>374</v>
      </c>
      <c r="F464" s="136" t="s">
        <v>180</v>
      </c>
      <c r="G464" s="136" t="s">
        <v>712</v>
      </c>
      <c r="H464" s="137">
        <v>4716</v>
      </c>
      <c r="I464" s="135">
        <v>4</v>
      </c>
      <c r="J464" s="138">
        <f>'เลย '!F28</f>
        <v>815753.26</v>
      </c>
      <c r="K464" s="139">
        <f>SUM('เลย '!AI28)</f>
        <v>827563.23</v>
      </c>
      <c r="L464" s="140">
        <f>'เลย '!AJ28</f>
        <v>2210096.16</v>
      </c>
      <c r="M464" s="140">
        <f>'เลย '!AK28</f>
        <v>1805019.73</v>
      </c>
      <c r="N464" s="136"/>
      <c r="O464" s="136"/>
      <c r="P464" s="136"/>
      <c r="Q464" s="128">
        <f t="shared" si="17"/>
        <v>405076.43000000017</v>
      </c>
      <c r="R464" s="129">
        <f t="shared" si="18"/>
        <v>468.6378625954199</v>
      </c>
    </row>
    <row r="465" spans="1:18" x14ac:dyDescent="0.35">
      <c r="A465" s="135">
        <v>3</v>
      </c>
      <c r="B465" s="136" t="s">
        <v>60</v>
      </c>
      <c r="C465" s="136" t="s">
        <v>373</v>
      </c>
      <c r="D465" s="136" t="s">
        <v>88</v>
      </c>
      <c r="E465" s="136" t="s">
        <v>374</v>
      </c>
      <c r="F465" s="136" t="s">
        <v>180</v>
      </c>
      <c r="G465" s="136" t="s">
        <v>713</v>
      </c>
      <c r="H465" s="137">
        <v>2694</v>
      </c>
      <c r="I465" s="135">
        <v>2</v>
      </c>
      <c r="J465" s="138">
        <f>'เลย '!F29</f>
        <v>660757.55000000005</v>
      </c>
      <c r="K465" s="139">
        <f>SUM('เลย '!AI29)</f>
        <v>702151.25</v>
      </c>
      <c r="L465" s="140">
        <f>'เลย '!AJ29</f>
        <v>1083106.2</v>
      </c>
      <c r="M465" s="140">
        <f>'เลย '!AK29</f>
        <v>766128.47000000009</v>
      </c>
      <c r="N465" s="136"/>
      <c r="O465" s="136"/>
      <c r="P465" s="136"/>
      <c r="Q465" s="128">
        <f t="shared" si="17"/>
        <v>316977.72999999986</v>
      </c>
      <c r="R465" s="129">
        <f t="shared" si="18"/>
        <v>402.0438752783964</v>
      </c>
    </row>
    <row r="466" spans="1:18" x14ac:dyDescent="0.35">
      <c r="A466" s="135">
        <v>4</v>
      </c>
      <c r="B466" s="136" t="s">
        <v>60</v>
      </c>
      <c r="C466" s="136" t="s">
        <v>373</v>
      </c>
      <c r="D466" s="136" t="s">
        <v>88</v>
      </c>
      <c r="E466" s="136" t="s">
        <v>374</v>
      </c>
      <c r="F466" s="136" t="s">
        <v>180</v>
      </c>
      <c r="G466" s="136" t="s">
        <v>714</v>
      </c>
      <c r="H466" s="137">
        <v>3656</v>
      </c>
      <c r="I466" s="135">
        <v>3</v>
      </c>
      <c r="J466" s="138">
        <f>'เลย '!F30</f>
        <v>906769.12</v>
      </c>
      <c r="K466" s="139">
        <f>SUM('เลย '!AI30)</f>
        <v>960428.64</v>
      </c>
      <c r="L466" s="140">
        <f>'เลย '!AJ30</f>
        <v>964379.34</v>
      </c>
      <c r="M466" s="140">
        <f>'เลย '!AK30</f>
        <v>585803.39</v>
      </c>
      <c r="N466" s="136"/>
      <c r="O466" s="136"/>
      <c r="P466" s="136"/>
      <c r="Q466" s="128">
        <f t="shared" si="17"/>
        <v>378575.94999999995</v>
      </c>
      <c r="R466" s="129">
        <f t="shared" si="18"/>
        <v>263.77990700218817</v>
      </c>
    </row>
    <row r="467" spans="1:18" x14ac:dyDescent="0.35">
      <c r="A467" s="135">
        <v>5</v>
      </c>
      <c r="B467" s="136" t="s">
        <v>60</v>
      </c>
      <c r="C467" s="136" t="s">
        <v>373</v>
      </c>
      <c r="D467" s="136" t="s">
        <v>88</v>
      </c>
      <c r="E467" s="136" t="s">
        <v>374</v>
      </c>
      <c r="F467" s="136" t="s">
        <v>180</v>
      </c>
      <c r="G467" s="136" t="s">
        <v>715</v>
      </c>
      <c r="H467" s="137">
        <v>4918</v>
      </c>
      <c r="I467" s="135">
        <v>4</v>
      </c>
      <c r="J467" s="138">
        <f>'เลย '!F31</f>
        <v>642510.80000000005</v>
      </c>
      <c r="K467" s="139">
        <f>SUM('เลย '!AI31)</f>
        <v>709049.65</v>
      </c>
      <c r="L467" s="140">
        <f>'เลย '!AJ31</f>
        <v>1608598.83</v>
      </c>
      <c r="M467" s="140">
        <f>'เลย '!AK31</f>
        <v>1221862.9400000002</v>
      </c>
      <c r="N467" s="136"/>
      <c r="O467" s="136"/>
      <c r="P467" s="136"/>
      <c r="Q467" s="128">
        <f t="shared" si="17"/>
        <v>386735.8899999999</v>
      </c>
      <c r="R467" s="129">
        <f t="shared" si="18"/>
        <v>327.08394265961772</v>
      </c>
    </row>
    <row r="468" spans="1:18" x14ac:dyDescent="0.35">
      <c r="A468" s="135">
        <v>6</v>
      </c>
      <c r="B468" s="136" t="s">
        <v>60</v>
      </c>
      <c r="C468" s="136" t="s">
        <v>373</v>
      </c>
      <c r="D468" s="136" t="s">
        <v>88</v>
      </c>
      <c r="E468" s="136" t="s">
        <v>374</v>
      </c>
      <c r="F468" s="136" t="s">
        <v>180</v>
      </c>
      <c r="G468" s="136" t="s">
        <v>716</v>
      </c>
      <c r="H468" s="137">
        <v>2308</v>
      </c>
      <c r="I468" s="135">
        <v>2</v>
      </c>
      <c r="J468" s="138">
        <f>'เลย '!F32</f>
        <v>518231.88</v>
      </c>
      <c r="K468" s="139">
        <f>SUM('เลย '!AI32)</f>
        <v>564771.39</v>
      </c>
      <c r="L468" s="140">
        <f>'เลย '!AJ32</f>
        <v>1144154.5</v>
      </c>
      <c r="M468" s="140">
        <f>'เลย '!AK32</f>
        <v>849878.28</v>
      </c>
      <c r="N468" s="136"/>
      <c r="O468" s="136"/>
      <c r="P468" s="136"/>
      <c r="Q468" s="128">
        <f t="shared" si="17"/>
        <v>294276.21999999997</v>
      </c>
      <c r="R468" s="129">
        <f t="shared" si="18"/>
        <v>495.73418544194107</v>
      </c>
    </row>
    <row r="469" spans="1:18" x14ac:dyDescent="0.35">
      <c r="A469" s="135">
        <v>7</v>
      </c>
      <c r="B469" s="136" t="s">
        <v>60</v>
      </c>
      <c r="C469" s="136" t="s">
        <v>373</v>
      </c>
      <c r="D469" s="136" t="s">
        <v>88</v>
      </c>
      <c r="E469" s="136" t="s">
        <v>374</v>
      </c>
      <c r="F469" s="136" t="s">
        <v>180</v>
      </c>
      <c r="G469" s="136" t="s">
        <v>717</v>
      </c>
      <c r="H469" s="137">
        <v>1606</v>
      </c>
      <c r="I469" s="135">
        <v>2</v>
      </c>
      <c r="J469" s="138">
        <f>'เลย '!F33</f>
        <v>727315.64</v>
      </c>
      <c r="K469" s="139">
        <f>SUM('เลย '!AI33)</f>
        <v>809666.17</v>
      </c>
      <c r="L469" s="140">
        <f>'เลย '!AJ33</f>
        <v>881604.51</v>
      </c>
      <c r="M469" s="140">
        <f>'เลย '!AK33</f>
        <v>635972.49</v>
      </c>
      <c r="N469" s="136"/>
      <c r="O469" s="136"/>
      <c r="P469" s="136"/>
      <c r="Q469" s="128">
        <f t="shared" si="17"/>
        <v>245632.02000000002</v>
      </c>
      <c r="R469" s="129">
        <f t="shared" si="18"/>
        <v>548.94427770859284</v>
      </c>
    </row>
    <row r="470" spans="1:18" x14ac:dyDescent="0.35">
      <c r="A470" s="135">
        <v>8</v>
      </c>
      <c r="B470" s="136" t="s">
        <v>60</v>
      </c>
      <c r="C470" s="136" t="s">
        <v>373</v>
      </c>
      <c r="D470" s="136" t="s">
        <v>88</v>
      </c>
      <c r="E470" s="136" t="s">
        <v>374</v>
      </c>
      <c r="F470" s="136" t="s">
        <v>180</v>
      </c>
      <c r="G470" s="136" t="s">
        <v>718</v>
      </c>
      <c r="H470" s="137">
        <v>2622</v>
      </c>
      <c r="I470" s="135">
        <v>2</v>
      </c>
      <c r="J470" s="138">
        <f>'เลย '!F34</f>
        <v>649653.19999999995</v>
      </c>
      <c r="K470" s="139">
        <f>SUM('เลย '!AI34)</f>
        <v>412667.81999999995</v>
      </c>
      <c r="L470" s="140">
        <f>'เลย '!AJ34</f>
        <v>1496635.0899999999</v>
      </c>
      <c r="M470" s="140">
        <f>'เลย '!AK34</f>
        <v>1166783.8499999999</v>
      </c>
      <c r="N470" s="136"/>
      <c r="O470" s="136"/>
      <c r="P470" s="136"/>
      <c r="Q470" s="128">
        <f t="shared" si="17"/>
        <v>329851.24</v>
      </c>
      <c r="R470" s="129">
        <f t="shared" si="18"/>
        <v>570.79904271548435</v>
      </c>
    </row>
    <row r="471" spans="1:18" x14ac:dyDescent="0.35">
      <c r="A471" s="135">
        <v>9</v>
      </c>
      <c r="B471" s="136" t="s">
        <v>60</v>
      </c>
      <c r="C471" s="136" t="s">
        <v>373</v>
      </c>
      <c r="D471" s="136" t="s">
        <v>88</v>
      </c>
      <c r="E471" s="136" t="s">
        <v>374</v>
      </c>
      <c r="F471" s="136" t="s">
        <v>180</v>
      </c>
      <c r="G471" s="136" t="s">
        <v>719</v>
      </c>
      <c r="H471" s="137">
        <v>2397</v>
      </c>
      <c r="I471" s="135">
        <v>2</v>
      </c>
      <c r="J471" s="138">
        <f>'เลย '!F35</f>
        <v>733260.97</v>
      </c>
      <c r="K471" s="139">
        <f>SUM('เลย '!AI35)</f>
        <v>512037.79</v>
      </c>
      <c r="L471" s="140">
        <f>'เลย '!AJ35</f>
        <v>778730.62</v>
      </c>
      <c r="M471" s="140">
        <f>'เลย '!AK35</f>
        <v>491344.30999999994</v>
      </c>
      <c r="N471" s="136"/>
      <c r="O471" s="136"/>
      <c r="P471" s="136"/>
      <c r="Q471" s="128">
        <f t="shared" si="17"/>
        <v>287386.31000000006</v>
      </c>
      <c r="R471" s="129">
        <f t="shared" si="18"/>
        <v>324.8771881518565</v>
      </c>
    </row>
    <row r="472" spans="1:18" x14ac:dyDescent="0.35">
      <c r="A472" s="135">
        <v>10</v>
      </c>
      <c r="B472" s="136" t="s">
        <v>60</v>
      </c>
      <c r="C472" s="136" t="s">
        <v>373</v>
      </c>
      <c r="D472" s="136" t="s">
        <v>88</v>
      </c>
      <c r="E472" s="136" t="s">
        <v>374</v>
      </c>
      <c r="F472" s="136" t="s">
        <v>180</v>
      </c>
      <c r="G472" s="136" t="s">
        <v>720</v>
      </c>
      <c r="H472" s="137">
        <v>1711</v>
      </c>
      <c r="I472" s="135">
        <v>2</v>
      </c>
      <c r="J472" s="138">
        <f>'เลย '!F36</f>
        <v>490658.48</v>
      </c>
      <c r="K472" s="139">
        <f>SUM('เลย '!AI36)</f>
        <v>527128.3899999999</v>
      </c>
      <c r="L472" s="140">
        <f>'เลย '!AJ36</f>
        <v>1010418.34</v>
      </c>
      <c r="M472" s="140">
        <f>'เลย '!AK36</f>
        <v>652244.72</v>
      </c>
      <c r="N472" s="136"/>
      <c r="O472" s="136"/>
      <c r="P472" s="136"/>
      <c r="Q472" s="128">
        <f t="shared" si="17"/>
        <v>358173.62</v>
      </c>
      <c r="R472" s="129">
        <f t="shared" si="18"/>
        <v>590.54257159555812</v>
      </c>
    </row>
    <row r="473" spans="1:18" x14ac:dyDescent="0.35">
      <c r="A473" s="135">
        <v>11</v>
      </c>
      <c r="B473" s="136" t="s">
        <v>60</v>
      </c>
      <c r="C473" s="136" t="s">
        <v>373</v>
      </c>
      <c r="D473" s="136" t="s">
        <v>88</v>
      </c>
      <c r="E473" s="136" t="s">
        <v>374</v>
      </c>
      <c r="F473" s="136" t="s">
        <v>180</v>
      </c>
      <c r="G473" s="136" t="s">
        <v>721</v>
      </c>
      <c r="H473" s="137">
        <v>2477</v>
      </c>
      <c r="I473" s="135">
        <v>2</v>
      </c>
      <c r="J473" s="138">
        <f>'เลย '!F37</f>
        <v>522532.27</v>
      </c>
      <c r="K473" s="139">
        <f>SUM('เลย '!AI37)</f>
        <v>641999.06000000006</v>
      </c>
      <c r="L473" s="140">
        <f>'เลย '!AJ37</f>
        <v>1197936.7</v>
      </c>
      <c r="M473" s="140">
        <f>'เลย '!AK37</f>
        <v>860853.92</v>
      </c>
      <c r="N473" s="136"/>
      <c r="O473" s="136"/>
      <c r="P473" s="136"/>
      <c r="Q473" s="128">
        <f t="shared" si="17"/>
        <v>337082.77999999991</v>
      </c>
      <c r="R473" s="129">
        <f t="shared" si="18"/>
        <v>483.62402099313687</v>
      </c>
    </row>
    <row r="474" spans="1:18" x14ac:dyDescent="0.35">
      <c r="A474" s="135">
        <v>12</v>
      </c>
      <c r="B474" s="136" t="s">
        <v>60</v>
      </c>
      <c r="C474" s="136" t="s">
        <v>373</v>
      </c>
      <c r="D474" s="136" t="s">
        <v>88</v>
      </c>
      <c r="E474" s="136" t="s">
        <v>374</v>
      </c>
      <c r="F474" s="136" t="s">
        <v>180</v>
      </c>
      <c r="G474" s="136" t="s">
        <v>722</v>
      </c>
      <c r="H474" s="137">
        <v>1987</v>
      </c>
      <c r="I474" s="135">
        <v>2</v>
      </c>
      <c r="J474" s="138">
        <f>'เลย '!F38</f>
        <v>353939.12</v>
      </c>
      <c r="K474" s="139">
        <f>SUM('เลย '!AI38)</f>
        <v>421461.75999999995</v>
      </c>
      <c r="L474" s="140">
        <f>'เลย '!AJ38</f>
        <v>1059541.81</v>
      </c>
      <c r="M474" s="140">
        <f>'เลย '!AK38</f>
        <v>896429.98</v>
      </c>
      <c r="N474" s="136"/>
      <c r="O474" s="136"/>
      <c r="P474" s="136"/>
      <c r="Q474" s="128">
        <f t="shared" si="17"/>
        <v>163111.83000000007</v>
      </c>
      <c r="R474" s="129">
        <f t="shared" si="18"/>
        <v>533.23694514343231</v>
      </c>
    </row>
    <row r="475" spans="1:18" x14ac:dyDescent="0.35">
      <c r="A475" s="135">
        <v>13</v>
      </c>
      <c r="B475" s="136" t="s">
        <v>60</v>
      </c>
      <c r="C475" s="136" t="s">
        <v>373</v>
      </c>
      <c r="D475" s="136" t="s">
        <v>88</v>
      </c>
      <c r="E475" s="136" t="s">
        <v>374</v>
      </c>
      <c r="F475" s="136" t="s">
        <v>180</v>
      </c>
      <c r="G475" s="136" t="s">
        <v>723</v>
      </c>
      <c r="H475" s="137">
        <v>3047</v>
      </c>
      <c r="I475" s="135">
        <v>3</v>
      </c>
      <c r="J475" s="138">
        <f>'เลย '!F39</f>
        <v>1009591.36</v>
      </c>
      <c r="K475" s="139">
        <f>SUM('เลย '!AI39)</f>
        <v>994373.85</v>
      </c>
      <c r="L475" s="140">
        <f>'เลย '!AJ39</f>
        <v>1051451.6000000001</v>
      </c>
      <c r="M475" s="140">
        <f>'เลย '!AK39</f>
        <v>17651435.09</v>
      </c>
      <c r="N475" s="136"/>
      <c r="O475" s="136"/>
      <c r="P475" s="136"/>
      <c r="Q475" s="128">
        <f t="shared" si="17"/>
        <v>-16599983.49</v>
      </c>
      <c r="R475" s="129">
        <f t="shared" si="18"/>
        <v>345.07765014768626</v>
      </c>
    </row>
    <row r="476" spans="1:18" x14ac:dyDescent="0.35">
      <c r="A476" s="135">
        <v>14</v>
      </c>
      <c r="B476" s="136" t="s">
        <v>60</v>
      </c>
      <c r="C476" s="136" t="s">
        <v>373</v>
      </c>
      <c r="D476" s="136" t="s">
        <v>88</v>
      </c>
      <c r="E476" s="136" t="s">
        <v>374</v>
      </c>
      <c r="F476" s="136" t="s">
        <v>180</v>
      </c>
      <c r="G476" s="136" t="s">
        <v>724</v>
      </c>
      <c r="H476" s="137">
        <v>2101</v>
      </c>
      <c r="I476" s="135">
        <v>2</v>
      </c>
      <c r="J476" s="138">
        <f>'เลย '!F40</f>
        <v>692205.49</v>
      </c>
      <c r="K476" s="139">
        <f>SUM('เลย '!AI40)</f>
        <v>503129.03</v>
      </c>
      <c r="L476" s="140">
        <f>'เลย '!AJ40</f>
        <v>1214165.74</v>
      </c>
      <c r="M476" s="140">
        <f>'เลย '!AK40</f>
        <v>1001361.4400000001</v>
      </c>
      <c r="N476" s="136"/>
      <c r="O476" s="136"/>
      <c r="P476" s="136"/>
      <c r="Q476" s="128">
        <f t="shared" si="17"/>
        <v>212804.29999999993</v>
      </c>
      <c r="R476" s="129">
        <f t="shared" si="18"/>
        <v>577.89897191813418</v>
      </c>
    </row>
    <row r="477" spans="1:18" x14ac:dyDescent="0.35">
      <c r="A477" s="135">
        <v>15</v>
      </c>
      <c r="B477" s="136" t="s">
        <v>60</v>
      </c>
      <c r="C477" s="136" t="s">
        <v>373</v>
      </c>
      <c r="D477" s="136" t="s">
        <v>88</v>
      </c>
      <c r="E477" s="136" t="s">
        <v>374</v>
      </c>
      <c r="F477" s="136" t="s">
        <v>180</v>
      </c>
      <c r="G477" s="136" t="s">
        <v>725</v>
      </c>
      <c r="H477" s="137">
        <v>1995</v>
      </c>
      <c r="I477" s="135">
        <v>2</v>
      </c>
      <c r="J477" s="138">
        <f>'เลย '!F41</f>
        <v>633760.57999999996</v>
      </c>
      <c r="K477" s="139">
        <f>SUM('เลย '!AI41)</f>
        <v>602046.67999999993</v>
      </c>
      <c r="L477" s="140">
        <f>'เลย '!AJ41</f>
        <v>1084522.01</v>
      </c>
      <c r="M477" s="140">
        <f>'เลย '!AK41</f>
        <v>817549.25</v>
      </c>
      <c r="N477" s="136"/>
      <c r="O477" s="136"/>
      <c r="P477" s="136"/>
      <c r="Q477" s="128">
        <f t="shared" si="17"/>
        <v>266972.76</v>
      </c>
      <c r="R477" s="129">
        <f t="shared" si="18"/>
        <v>543.62005513784459</v>
      </c>
    </row>
    <row r="478" spans="1:18" s="147" customFormat="1" x14ac:dyDescent="0.35">
      <c r="A478" s="141">
        <v>3</v>
      </c>
      <c r="B478" s="142" t="s">
        <v>60</v>
      </c>
      <c r="C478" s="142"/>
      <c r="D478" s="142"/>
      <c r="E478" s="142" t="s">
        <v>77</v>
      </c>
      <c r="F478" s="142"/>
      <c r="G478" s="142" t="s">
        <v>376</v>
      </c>
      <c r="H478" s="148">
        <f>SUM(H463:H477)</f>
        <v>38235</v>
      </c>
      <c r="I478" s="141"/>
      <c r="J478" s="144">
        <f>SUM(J463:J477)</f>
        <v>9356939.7200000007</v>
      </c>
      <c r="K478" s="144">
        <f>SUM(K463:K477)</f>
        <v>9188474.709999999</v>
      </c>
      <c r="L478" s="144">
        <f>SUM(L463:L477)</f>
        <v>16785341.449999999</v>
      </c>
      <c r="M478" s="144">
        <f>SUM(M463:M477)</f>
        <v>29402667.860000003</v>
      </c>
      <c r="N478" s="142">
        <v>14</v>
      </c>
      <c r="O478" s="142">
        <v>14</v>
      </c>
      <c r="P478" s="142">
        <f>N478-O478</f>
        <v>0</v>
      </c>
      <c r="Q478" s="145">
        <f t="shared" si="17"/>
        <v>-12617326.410000004</v>
      </c>
      <c r="R478" s="146">
        <f>L478/H478</f>
        <v>439.00461488165291</v>
      </c>
    </row>
    <row r="479" spans="1:18" x14ac:dyDescent="0.35">
      <c r="A479" s="135">
        <v>1</v>
      </c>
      <c r="B479" s="136" t="s">
        <v>60</v>
      </c>
      <c r="C479" s="136" t="s">
        <v>377</v>
      </c>
      <c r="D479" s="136" t="s">
        <v>95</v>
      </c>
      <c r="E479" s="136" t="s">
        <v>378</v>
      </c>
      <c r="F479" s="136" t="s">
        <v>210</v>
      </c>
      <c r="G479" s="136" t="s">
        <v>379</v>
      </c>
      <c r="H479" s="137"/>
      <c r="I479" s="135"/>
      <c r="J479" s="138"/>
      <c r="K479" s="139"/>
      <c r="L479" s="140"/>
      <c r="M479" s="140"/>
      <c r="N479" s="136"/>
      <c r="O479" s="136"/>
      <c r="P479" s="136"/>
    </row>
    <row r="480" spans="1:18" x14ac:dyDescent="0.35">
      <c r="A480" s="135">
        <v>2</v>
      </c>
      <c r="B480" s="136" t="s">
        <v>60</v>
      </c>
      <c r="C480" s="136" t="s">
        <v>377</v>
      </c>
      <c r="D480" s="136" t="s">
        <v>95</v>
      </c>
      <c r="E480" s="136" t="s">
        <v>378</v>
      </c>
      <c r="F480" s="136" t="s">
        <v>180</v>
      </c>
      <c r="G480" s="136" t="s">
        <v>726</v>
      </c>
      <c r="H480" s="137">
        <v>3634</v>
      </c>
      <c r="I480" s="135">
        <v>3</v>
      </c>
      <c r="J480" s="138">
        <f>'เลย '!F42</f>
        <v>141679.73000000001</v>
      </c>
      <c r="K480" s="139">
        <f>SUM('เลย '!AI42)</f>
        <v>156903.40000000002</v>
      </c>
      <c r="L480" s="140">
        <f>'เลย '!AJ42</f>
        <v>852166.72</v>
      </c>
      <c r="M480" s="140">
        <f>'เลย '!AK42</f>
        <v>961027.42</v>
      </c>
      <c r="N480" s="136"/>
      <c r="O480" s="136"/>
      <c r="P480" s="136"/>
      <c r="Q480" s="128">
        <f t="shared" si="17"/>
        <v>-108860.70000000007</v>
      </c>
      <c r="R480" s="129">
        <f t="shared" si="18"/>
        <v>234.49827187671985</v>
      </c>
    </row>
    <row r="481" spans="1:18" x14ac:dyDescent="0.35">
      <c r="A481" s="135">
        <v>3</v>
      </c>
      <c r="B481" s="136" t="s">
        <v>60</v>
      </c>
      <c r="C481" s="136" t="s">
        <v>377</v>
      </c>
      <c r="D481" s="136" t="s">
        <v>95</v>
      </c>
      <c r="E481" s="136" t="s">
        <v>378</v>
      </c>
      <c r="F481" s="136" t="s">
        <v>180</v>
      </c>
      <c r="G481" s="136" t="s">
        <v>727</v>
      </c>
      <c r="H481" s="137">
        <v>4970</v>
      </c>
      <c r="I481" s="135">
        <v>4</v>
      </c>
      <c r="J481" s="138">
        <f>'เลย '!F43</f>
        <v>492020.88</v>
      </c>
      <c r="K481" s="139">
        <f>SUM('เลย '!AI43)</f>
        <v>632695.91999999993</v>
      </c>
      <c r="L481" s="140">
        <f>'เลย '!AJ43</f>
        <v>1311452.54</v>
      </c>
      <c r="M481" s="140">
        <f>'เลย '!AK43</f>
        <v>1407444.31</v>
      </c>
      <c r="N481" s="136"/>
      <c r="O481" s="136"/>
      <c r="P481" s="136"/>
      <c r="Q481" s="128">
        <f t="shared" si="17"/>
        <v>-95991.770000000019</v>
      </c>
      <c r="R481" s="129">
        <f t="shared" si="18"/>
        <v>263.87375050301813</v>
      </c>
    </row>
    <row r="482" spans="1:18" x14ac:dyDescent="0.35">
      <c r="A482" s="135">
        <v>4</v>
      </c>
      <c r="B482" s="136" t="s">
        <v>60</v>
      </c>
      <c r="C482" s="136" t="s">
        <v>377</v>
      </c>
      <c r="D482" s="136" t="s">
        <v>95</v>
      </c>
      <c r="E482" s="136" t="s">
        <v>378</v>
      </c>
      <c r="F482" s="136" t="s">
        <v>180</v>
      </c>
      <c r="G482" s="136" t="s">
        <v>728</v>
      </c>
      <c r="H482" s="137">
        <v>3463</v>
      </c>
      <c r="I482" s="135">
        <v>3</v>
      </c>
      <c r="J482" s="138">
        <f>'เลย '!F44</f>
        <v>684260.96</v>
      </c>
      <c r="K482" s="139">
        <f>SUM('เลย '!AI44)</f>
        <v>730821.55999999994</v>
      </c>
      <c r="L482" s="140">
        <f>'เลย '!AJ44</f>
        <v>872584.3</v>
      </c>
      <c r="M482" s="140">
        <f>'เลย '!AK44</f>
        <v>859239.14</v>
      </c>
      <c r="N482" s="136"/>
      <c r="O482" s="136"/>
      <c r="P482" s="136"/>
      <c r="Q482" s="128">
        <f t="shared" si="17"/>
        <v>13345.160000000033</v>
      </c>
      <c r="R482" s="129">
        <f t="shared" si="18"/>
        <v>251.97352006930407</v>
      </c>
    </row>
    <row r="483" spans="1:18" x14ac:dyDescent="0.35">
      <c r="A483" s="135">
        <v>5</v>
      </c>
      <c r="B483" s="136" t="s">
        <v>60</v>
      </c>
      <c r="C483" s="136" t="s">
        <v>377</v>
      </c>
      <c r="D483" s="136" t="s">
        <v>95</v>
      </c>
      <c r="E483" s="136" t="s">
        <v>378</v>
      </c>
      <c r="F483" s="136" t="s">
        <v>180</v>
      </c>
      <c r="G483" s="136" t="s">
        <v>729</v>
      </c>
      <c r="H483" s="137">
        <v>1364</v>
      </c>
      <c r="I483" s="135">
        <v>1</v>
      </c>
      <c r="J483" s="138">
        <f>'เลย '!F45</f>
        <v>325017.34000000003</v>
      </c>
      <c r="K483" s="139">
        <f>SUM('เลย '!AI45)</f>
        <v>405047.09000000008</v>
      </c>
      <c r="L483" s="140">
        <f>'เลย '!AJ45</f>
        <v>689617.76</v>
      </c>
      <c r="M483" s="140">
        <f>'เลย '!AK45</f>
        <v>558741.64999999991</v>
      </c>
      <c r="N483" s="136"/>
      <c r="O483" s="136"/>
      <c r="P483" s="136"/>
      <c r="Q483" s="128">
        <f t="shared" si="17"/>
        <v>130876.1100000001</v>
      </c>
      <c r="R483" s="129">
        <f t="shared" si="18"/>
        <v>505.5848680351906</v>
      </c>
    </row>
    <row r="484" spans="1:18" x14ac:dyDescent="0.35">
      <c r="A484" s="135">
        <v>6</v>
      </c>
      <c r="B484" s="136" t="s">
        <v>60</v>
      </c>
      <c r="C484" s="136" t="s">
        <v>377</v>
      </c>
      <c r="D484" s="136" t="s">
        <v>95</v>
      </c>
      <c r="E484" s="136" t="s">
        <v>378</v>
      </c>
      <c r="F484" s="136" t="s">
        <v>180</v>
      </c>
      <c r="G484" s="136" t="s">
        <v>730</v>
      </c>
      <c r="H484" s="137">
        <v>4858</v>
      </c>
      <c r="I484" s="135">
        <v>4</v>
      </c>
      <c r="J484" s="138">
        <f>'เลย '!F46</f>
        <v>129367.36</v>
      </c>
      <c r="K484" s="139">
        <f>SUM('เลย '!AI46)</f>
        <v>204625.72</v>
      </c>
      <c r="L484" s="140">
        <f>'เลย '!AJ46</f>
        <v>982531.07</v>
      </c>
      <c r="M484" s="140">
        <f>'เลย '!AK46</f>
        <v>1109144.3699999999</v>
      </c>
      <c r="N484" s="136"/>
      <c r="O484" s="136"/>
      <c r="P484" s="136"/>
      <c r="Q484" s="128">
        <f t="shared" si="17"/>
        <v>-126613.29999999993</v>
      </c>
      <c r="R484" s="129">
        <f t="shared" si="18"/>
        <v>202.25011733223548</v>
      </c>
    </row>
    <row r="485" spans="1:18" x14ac:dyDescent="0.35">
      <c r="A485" s="135">
        <v>7</v>
      </c>
      <c r="B485" s="136" t="s">
        <v>60</v>
      </c>
      <c r="C485" s="136" t="s">
        <v>377</v>
      </c>
      <c r="D485" s="136" t="s">
        <v>95</v>
      </c>
      <c r="E485" s="136" t="s">
        <v>378</v>
      </c>
      <c r="F485" s="136" t="s">
        <v>180</v>
      </c>
      <c r="G485" s="136" t="s">
        <v>731</v>
      </c>
      <c r="H485" s="137">
        <v>3450</v>
      </c>
      <c r="I485" s="135">
        <v>3</v>
      </c>
      <c r="J485" s="138">
        <f>'เลย '!F47</f>
        <v>602752.76</v>
      </c>
      <c r="K485" s="139">
        <f>SUM('เลย '!AI47)</f>
        <v>598059.78</v>
      </c>
      <c r="L485" s="140">
        <f>'เลย '!AJ47</f>
        <v>911479.54</v>
      </c>
      <c r="M485" s="140">
        <f>'เลย '!AK47</f>
        <v>925999.99000000011</v>
      </c>
      <c r="N485" s="136"/>
      <c r="O485" s="136"/>
      <c r="P485" s="136"/>
      <c r="Q485" s="128">
        <f t="shared" si="17"/>
        <v>-14520.45000000007</v>
      </c>
      <c r="R485" s="129">
        <f t="shared" si="18"/>
        <v>264.19696811594201</v>
      </c>
    </row>
    <row r="486" spans="1:18" x14ac:dyDescent="0.35">
      <c r="A486" s="135">
        <v>8</v>
      </c>
      <c r="B486" s="136" t="s">
        <v>60</v>
      </c>
      <c r="C486" s="136" t="s">
        <v>377</v>
      </c>
      <c r="D486" s="136" t="s">
        <v>95</v>
      </c>
      <c r="E486" s="136" t="s">
        <v>378</v>
      </c>
      <c r="F486" s="136" t="s">
        <v>180</v>
      </c>
      <c r="G486" s="136" t="s">
        <v>732</v>
      </c>
      <c r="H486" s="137">
        <v>2633</v>
      </c>
      <c r="I486" s="135">
        <v>2</v>
      </c>
      <c r="J486" s="138">
        <f>'เลย '!F48</f>
        <v>411669.45</v>
      </c>
      <c r="K486" s="139">
        <f>SUM('เลย '!AI48)</f>
        <v>465830.72000000003</v>
      </c>
      <c r="L486" s="140">
        <f>'เลย '!AJ48</f>
        <v>950488.29</v>
      </c>
      <c r="M486" s="140">
        <f>'เลย '!AK48</f>
        <v>1065586.06</v>
      </c>
      <c r="N486" s="136"/>
      <c r="O486" s="136"/>
      <c r="P486" s="136"/>
      <c r="Q486" s="128">
        <f t="shared" si="17"/>
        <v>-115097.77000000002</v>
      </c>
      <c r="R486" s="129">
        <f t="shared" si="18"/>
        <v>360.9906152677554</v>
      </c>
    </row>
    <row r="487" spans="1:18" x14ac:dyDescent="0.35">
      <c r="A487" s="135">
        <v>9</v>
      </c>
      <c r="B487" s="136" t="s">
        <v>60</v>
      </c>
      <c r="C487" s="136" t="s">
        <v>377</v>
      </c>
      <c r="D487" s="136" t="s">
        <v>95</v>
      </c>
      <c r="E487" s="136" t="s">
        <v>378</v>
      </c>
      <c r="F487" s="136" t="s">
        <v>180</v>
      </c>
      <c r="G487" s="136" t="s">
        <v>733</v>
      </c>
      <c r="H487" s="137">
        <v>1642</v>
      </c>
      <c r="I487" s="135">
        <v>2</v>
      </c>
      <c r="J487" s="138">
        <f>'เลย '!F49</f>
        <v>399661.32</v>
      </c>
      <c r="K487" s="139">
        <f>SUM('เลย '!AI49)</f>
        <v>423456.66000000003</v>
      </c>
      <c r="L487" s="140">
        <f>'เลย '!AJ49</f>
        <v>579075.1</v>
      </c>
      <c r="M487" s="140">
        <f>'เลย '!AK49</f>
        <v>575275.38</v>
      </c>
      <c r="N487" s="136"/>
      <c r="O487" s="136"/>
      <c r="P487" s="136"/>
      <c r="Q487" s="128">
        <f t="shared" si="17"/>
        <v>3799.7199999999721</v>
      </c>
      <c r="R487" s="129">
        <f t="shared" si="18"/>
        <v>352.66449451887939</v>
      </c>
    </row>
    <row r="488" spans="1:18" x14ac:dyDescent="0.35">
      <c r="A488" s="135">
        <v>10</v>
      </c>
      <c r="B488" s="136" t="s">
        <v>60</v>
      </c>
      <c r="C488" s="136" t="s">
        <v>377</v>
      </c>
      <c r="D488" s="136" t="s">
        <v>95</v>
      </c>
      <c r="E488" s="136" t="s">
        <v>378</v>
      </c>
      <c r="F488" s="136" t="s">
        <v>180</v>
      </c>
      <c r="G488" s="136" t="s">
        <v>734</v>
      </c>
      <c r="H488" s="137">
        <v>2100</v>
      </c>
      <c r="I488" s="135">
        <v>2</v>
      </c>
      <c r="J488" s="138">
        <f>'เลย '!F50</f>
        <v>588701.88</v>
      </c>
      <c r="K488" s="139">
        <f>SUM('เลย '!AI50)</f>
        <v>621715.20000000007</v>
      </c>
      <c r="L488" s="140">
        <f>'เลย '!AJ50</f>
        <v>506733.05000000005</v>
      </c>
      <c r="M488" s="140">
        <f>'เลย '!AK50</f>
        <v>523277.33999999997</v>
      </c>
      <c r="N488" s="136"/>
      <c r="O488" s="136"/>
      <c r="P488" s="136"/>
      <c r="Q488" s="128">
        <f t="shared" si="17"/>
        <v>-16544.289999999921</v>
      </c>
      <c r="R488" s="129">
        <f t="shared" si="18"/>
        <v>241.30145238095241</v>
      </c>
    </row>
    <row r="489" spans="1:18" x14ac:dyDescent="0.35">
      <c r="A489" s="135">
        <v>11</v>
      </c>
      <c r="B489" s="136" t="s">
        <v>60</v>
      </c>
      <c r="C489" s="136" t="s">
        <v>377</v>
      </c>
      <c r="D489" s="136" t="s">
        <v>95</v>
      </c>
      <c r="E489" s="136" t="s">
        <v>378</v>
      </c>
      <c r="F489" s="136" t="s">
        <v>180</v>
      </c>
      <c r="G489" s="136" t="s">
        <v>735</v>
      </c>
      <c r="H489" s="137">
        <v>1785</v>
      </c>
      <c r="I489" s="135">
        <v>2</v>
      </c>
      <c r="J489" s="138">
        <f>'เลย '!F51</f>
        <v>218882.78</v>
      </c>
      <c r="K489" s="139">
        <f>SUM('เลย '!AI51)</f>
        <v>280405.15000000002</v>
      </c>
      <c r="L489" s="140">
        <f>'เลย '!AJ51</f>
        <v>642754.74</v>
      </c>
      <c r="M489" s="140">
        <f>'เลย '!AK51</f>
        <v>688807.85000000009</v>
      </c>
      <c r="N489" s="136"/>
      <c r="O489" s="136"/>
      <c r="P489" s="136"/>
      <c r="Q489" s="128">
        <f t="shared" si="17"/>
        <v>-46053.110000000102</v>
      </c>
      <c r="R489" s="129">
        <f t="shared" si="18"/>
        <v>360.08668907563026</v>
      </c>
    </row>
    <row r="490" spans="1:18" s="147" customFormat="1" x14ac:dyDescent="0.35">
      <c r="A490" s="141">
        <v>4</v>
      </c>
      <c r="B490" s="142" t="s">
        <v>60</v>
      </c>
      <c r="C490" s="142"/>
      <c r="D490" s="142"/>
      <c r="E490" s="142" t="s">
        <v>77</v>
      </c>
      <c r="F490" s="142"/>
      <c r="G490" s="142" t="s">
        <v>380</v>
      </c>
      <c r="H490" s="148">
        <f>SUM(H479:H489)</f>
        <v>29899</v>
      </c>
      <c r="I490" s="141"/>
      <c r="J490" s="144">
        <f>SUM(J479:J489)</f>
        <v>3994014.46</v>
      </c>
      <c r="K490" s="144">
        <f>SUM(K479:K489)</f>
        <v>4519561.2</v>
      </c>
      <c r="L490" s="144">
        <f>SUM(L479:L489)</f>
        <v>8298883.1099999994</v>
      </c>
      <c r="M490" s="144">
        <f>SUM(M479:M489)</f>
        <v>8674543.5099999998</v>
      </c>
      <c r="N490" s="142">
        <v>10</v>
      </c>
      <c r="O490" s="142">
        <v>10</v>
      </c>
      <c r="P490" s="142">
        <f>N490-O490</f>
        <v>0</v>
      </c>
      <c r="Q490" s="145">
        <f t="shared" si="17"/>
        <v>-375660.40000000037</v>
      </c>
      <c r="R490" s="146">
        <f>L490/H490</f>
        <v>277.56390213719521</v>
      </c>
    </row>
    <row r="491" spans="1:18" x14ac:dyDescent="0.35">
      <c r="A491" s="135">
        <v>1</v>
      </c>
      <c r="B491" s="136" t="s">
        <v>60</v>
      </c>
      <c r="C491" s="136" t="s">
        <v>381</v>
      </c>
      <c r="D491" s="136" t="s">
        <v>141</v>
      </c>
      <c r="E491" s="136" t="s">
        <v>382</v>
      </c>
      <c r="F491" s="136" t="s">
        <v>329</v>
      </c>
      <c r="G491" s="136" t="s">
        <v>383</v>
      </c>
      <c r="H491" s="137"/>
      <c r="I491" s="135"/>
      <c r="J491" s="138"/>
      <c r="K491" s="139"/>
      <c r="L491" s="140"/>
      <c r="M491" s="140"/>
      <c r="N491" s="136"/>
      <c r="O491" s="136"/>
      <c r="P491" s="136"/>
    </row>
    <row r="492" spans="1:18" x14ac:dyDescent="0.35">
      <c r="A492" s="135">
        <v>2</v>
      </c>
      <c r="B492" s="136" t="s">
        <v>60</v>
      </c>
      <c r="C492" s="136" t="s">
        <v>381</v>
      </c>
      <c r="D492" s="136" t="s">
        <v>141</v>
      </c>
      <c r="E492" s="136" t="s">
        <v>382</v>
      </c>
      <c r="F492" s="136" t="s">
        <v>180</v>
      </c>
      <c r="G492" s="136" t="s">
        <v>736</v>
      </c>
      <c r="H492" s="137">
        <v>1114</v>
      </c>
      <c r="I492" s="135">
        <v>1</v>
      </c>
      <c r="J492" s="138">
        <f>'เลย '!F52</f>
        <v>547578.66</v>
      </c>
      <c r="K492" s="139">
        <f>SUM('เลย '!AI52)</f>
        <v>559219.4</v>
      </c>
      <c r="L492" s="140">
        <f>'เลย '!AJ52</f>
        <v>602293.66</v>
      </c>
      <c r="M492" s="140">
        <f>'เลย '!AK52</f>
        <v>436613.22</v>
      </c>
      <c r="N492" s="136"/>
      <c r="O492" s="136"/>
      <c r="P492" s="136"/>
      <c r="Q492" s="128">
        <f t="shared" si="17"/>
        <v>165680.44000000006</v>
      </c>
      <c r="R492" s="129">
        <f t="shared" si="18"/>
        <v>540.65858168761224</v>
      </c>
    </row>
    <row r="493" spans="1:18" x14ac:dyDescent="0.35">
      <c r="A493" s="135">
        <v>3</v>
      </c>
      <c r="B493" s="136" t="s">
        <v>60</v>
      </c>
      <c r="C493" s="136" t="s">
        <v>381</v>
      </c>
      <c r="D493" s="136" t="s">
        <v>141</v>
      </c>
      <c r="E493" s="136" t="s">
        <v>382</v>
      </c>
      <c r="F493" s="136" t="s">
        <v>180</v>
      </c>
      <c r="G493" s="136" t="s">
        <v>737</v>
      </c>
      <c r="H493" s="137">
        <v>595</v>
      </c>
      <c r="I493" s="135">
        <v>1</v>
      </c>
      <c r="J493" s="138">
        <f>'เลย '!F53</f>
        <v>509436.68</v>
      </c>
      <c r="K493" s="139">
        <f>SUM('เลย '!AI53)</f>
        <v>585006.02999999991</v>
      </c>
      <c r="L493" s="140">
        <f>'เลย '!AJ53</f>
        <v>467369.93</v>
      </c>
      <c r="M493" s="140">
        <f>'เลย '!AK53</f>
        <v>271320.37</v>
      </c>
      <c r="N493" s="136"/>
      <c r="O493" s="136"/>
      <c r="P493" s="136"/>
      <c r="Q493" s="128">
        <f t="shared" si="17"/>
        <v>196049.56</v>
      </c>
      <c r="R493" s="129">
        <f t="shared" si="18"/>
        <v>785.49568067226892</v>
      </c>
    </row>
    <row r="494" spans="1:18" x14ac:dyDescent="0.35">
      <c r="A494" s="135">
        <v>4</v>
      </c>
      <c r="B494" s="136" t="s">
        <v>60</v>
      </c>
      <c r="C494" s="136" t="s">
        <v>381</v>
      </c>
      <c r="D494" s="136" t="s">
        <v>141</v>
      </c>
      <c r="E494" s="136" t="s">
        <v>382</v>
      </c>
      <c r="F494" s="136" t="s">
        <v>180</v>
      </c>
      <c r="G494" s="136" t="s">
        <v>738</v>
      </c>
      <c r="H494" s="137">
        <v>1925</v>
      </c>
      <c r="I494" s="135">
        <v>2</v>
      </c>
      <c r="J494" s="138">
        <f>'เลย '!F54</f>
        <v>411301.7</v>
      </c>
      <c r="K494" s="139">
        <f>SUM('เลย '!AI54)</f>
        <v>464961.64</v>
      </c>
      <c r="L494" s="140">
        <f>'เลย '!AJ54</f>
        <v>711392.5</v>
      </c>
      <c r="M494" s="140">
        <f>'เลย '!AK54</f>
        <v>534292.1</v>
      </c>
      <c r="N494" s="136"/>
      <c r="O494" s="136"/>
      <c r="P494" s="136"/>
      <c r="Q494" s="128">
        <f t="shared" si="17"/>
        <v>177100.40000000002</v>
      </c>
      <c r="R494" s="129">
        <f t="shared" si="18"/>
        <v>369.55454545454546</v>
      </c>
    </row>
    <row r="495" spans="1:18" x14ac:dyDescent="0.35">
      <c r="A495" s="135">
        <v>5</v>
      </c>
      <c r="B495" s="136" t="s">
        <v>60</v>
      </c>
      <c r="C495" s="136" t="s">
        <v>381</v>
      </c>
      <c r="D495" s="136" t="s">
        <v>141</v>
      </c>
      <c r="E495" s="136" t="s">
        <v>382</v>
      </c>
      <c r="F495" s="136" t="s">
        <v>180</v>
      </c>
      <c r="G495" s="136" t="s">
        <v>739</v>
      </c>
      <c r="H495" s="137">
        <v>3610</v>
      </c>
      <c r="I495" s="135">
        <v>3</v>
      </c>
      <c r="J495" s="138">
        <f>'เลย '!F55</f>
        <v>894276.86</v>
      </c>
      <c r="K495" s="139">
        <f>SUM('เลย '!AI55)</f>
        <v>994418.65999999992</v>
      </c>
      <c r="L495" s="140">
        <f>'เลย '!AJ55</f>
        <v>1362229.99</v>
      </c>
      <c r="M495" s="140">
        <f>'เลย '!AK55</f>
        <v>974353.77</v>
      </c>
      <c r="N495" s="136"/>
      <c r="O495" s="136"/>
      <c r="P495" s="136"/>
      <c r="Q495" s="128">
        <f t="shared" si="17"/>
        <v>387876.22</v>
      </c>
      <c r="R495" s="129">
        <f t="shared" si="18"/>
        <v>377.34902770083102</v>
      </c>
    </row>
    <row r="496" spans="1:18" x14ac:dyDescent="0.35">
      <c r="A496" s="135">
        <v>6</v>
      </c>
      <c r="B496" s="136" t="s">
        <v>60</v>
      </c>
      <c r="C496" s="136" t="s">
        <v>381</v>
      </c>
      <c r="D496" s="136" t="s">
        <v>141</v>
      </c>
      <c r="E496" s="136" t="s">
        <v>382</v>
      </c>
      <c r="F496" s="136" t="s">
        <v>180</v>
      </c>
      <c r="G496" s="136" t="s">
        <v>740</v>
      </c>
      <c r="H496" s="137">
        <v>4226</v>
      </c>
      <c r="I496" s="135">
        <v>3</v>
      </c>
      <c r="J496" s="138">
        <f>'เลย '!F56</f>
        <v>695771.24</v>
      </c>
      <c r="K496" s="139">
        <f>SUM('เลย '!AI56)</f>
        <v>789016.33000000007</v>
      </c>
      <c r="L496" s="140">
        <f>'เลย '!AJ56</f>
        <v>1121764.0699999998</v>
      </c>
      <c r="M496" s="140">
        <f>'เลย '!AK56</f>
        <v>845656.08000000007</v>
      </c>
      <c r="N496" s="136"/>
      <c r="O496" s="136"/>
      <c r="P496" s="136"/>
      <c r="Q496" s="128">
        <f t="shared" si="17"/>
        <v>276107.98999999976</v>
      </c>
      <c r="R496" s="129">
        <f t="shared" si="18"/>
        <v>265.44346190250826</v>
      </c>
    </row>
    <row r="497" spans="1:18" x14ac:dyDescent="0.35">
      <c r="A497" s="135">
        <v>7</v>
      </c>
      <c r="B497" s="136" t="s">
        <v>60</v>
      </c>
      <c r="C497" s="136" t="s">
        <v>381</v>
      </c>
      <c r="D497" s="136" t="s">
        <v>141</v>
      </c>
      <c r="E497" s="136" t="s">
        <v>382</v>
      </c>
      <c r="F497" s="136" t="s">
        <v>180</v>
      </c>
      <c r="G497" s="136" t="s">
        <v>741</v>
      </c>
      <c r="H497" s="137">
        <v>2265</v>
      </c>
      <c r="I497" s="135">
        <v>2</v>
      </c>
      <c r="J497" s="138">
        <f>'เลย '!F57</f>
        <v>541369.05000000005</v>
      </c>
      <c r="K497" s="139">
        <f>SUM('เลย '!AI57)</f>
        <v>604232.14</v>
      </c>
      <c r="L497" s="140">
        <f>'เลย '!AJ57</f>
        <v>1118422.33</v>
      </c>
      <c r="M497" s="140">
        <f>'เลย '!AK57</f>
        <v>864323.55999999994</v>
      </c>
      <c r="N497" s="136"/>
      <c r="O497" s="136"/>
      <c r="P497" s="136"/>
      <c r="Q497" s="128">
        <f t="shared" si="17"/>
        <v>254098.77000000014</v>
      </c>
      <c r="R497" s="129">
        <f t="shared" si="18"/>
        <v>493.78469315673294</v>
      </c>
    </row>
    <row r="498" spans="1:18" x14ac:dyDescent="0.35">
      <c r="A498" s="135">
        <v>8</v>
      </c>
      <c r="B498" s="136" t="s">
        <v>60</v>
      </c>
      <c r="C498" s="136" t="s">
        <v>381</v>
      </c>
      <c r="D498" s="136" t="s">
        <v>141</v>
      </c>
      <c r="E498" s="136" t="s">
        <v>382</v>
      </c>
      <c r="F498" s="136" t="s">
        <v>180</v>
      </c>
      <c r="G498" s="136" t="s">
        <v>742</v>
      </c>
      <c r="H498" s="137">
        <v>1848</v>
      </c>
      <c r="I498" s="135">
        <v>2</v>
      </c>
      <c r="J498" s="138">
        <f>'เลย '!F58</f>
        <v>346810.49</v>
      </c>
      <c r="K498" s="139">
        <f>SUM('เลย '!AI58)</f>
        <v>368676.67000000004</v>
      </c>
      <c r="L498" s="140">
        <f>'เลย '!AJ58</f>
        <v>640418.73</v>
      </c>
      <c r="M498" s="140">
        <f>'เลย '!AK58</f>
        <v>529013.28</v>
      </c>
      <c r="N498" s="136"/>
      <c r="O498" s="136"/>
      <c r="P498" s="136"/>
      <c r="Q498" s="128">
        <f t="shared" si="17"/>
        <v>111405.44999999995</v>
      </c>
      <c r="R498" s="129">
        <f t="shared" si="18"/>
        <v>346.5469318181818</v>
      </c>
    </row>
    <row r="499" spans="1:18" x14ac:dyDescent="0.35">
      <c r="A499" s="135">
        <v>9</v>
      </c>
      <c r="B499" s="136" t="s">
        <v>60</v>
      </c>
      <c r="C499" s="136" t="s">
        <v>381</v>
      </c>
      <c r="D499" s="136" t="s">
        <v>141</v>
      </c>
      <c r="E499" s="136" t="s">
        <v>382</v>
      </c>
      <c r="F499" s="136" t="s">
        <v>180</v>
      </c>
      <c r="G499" s="136" t="s">
        <v>743</v>
      </c>
      <c r="H499" s="137">
        <v>1945</v>
      </c>
      <c r="I499" s="135">
        <v>2</v>
      </c>
      <c r="J499" s="138">
        <f>'เลย '!F59</f>
        <v>329688.25</v>
      </c>
      <c r="K499" s="139">
        <f>SUM('เลย '!AI59)</f>
        <v>384790.06</v>
      </c>
      <c r="L499" s="140">
        <f>'เลย '!AJ59</f>
        <v>870494.71</v>
      </c>
      <c r="M499" s="140">
        <f>'เลย '!AK59</f>
        <v>642636.63</v>
      </c>
      <c r="N499" s="136"/>
      <c r="O499" s="136"/>
      <c r="P499" s="136"/>
      <c r="Q499" s="128">
        <f t="shared" si="17"/>
        <v>227858.07999999996</v>
      </c>
      <c r="R499" s="129">
        <f t="shared" si="18"/>
        <v>447.55512082262209</v>
      </c>
    </row>
    <row r="500" spans="1:18" x14ac:dyDescent="0.35">
      <c r="A500" s="135">
        <v>10</v>
      </c>
      <c r="B500" s="136" t="s">
        <v>60</v>
      </c>
      <c r="C500" s="136" t="s">
        <v>381</v>
      </c>
      <c r="D500" s="136" t="s">
        <v>141</v>
      </c>
      <c r="E500" s="136" t="s">
        <v>382</v>
      </c>
      <c r="F500" s="136" t="s">
        <v>180</v>
      </c>
      <c r="G500" s="136" t="s">
        <v>744</v>
      </c>
      <c r="H500" s="137">
        <v>4776</v>
      </c>
      <c r="I500" s="135">
        <v>4</v>
      </c>
      <c r="J500" s="138">
        <f>'เลย '!F60</f>
        <v>463917.06</v>
      </c>
      <c r="K500" s="139">
        <f>SUM('เลย '!AI60)</f>
        <v>591020.55000000005</v>
      </c>
      <c r="L500" s="140">
        <f>'เลย '!AJ60</f>
        <v>1377061.1400000001</v>
      </c>
      <c r="M500" s="140">
        <f>'เลย '!AK60</f>
        <v>964517.89</v>
      </c>
      <c r="N500" s="136"/>
      <c r="O500" s="136"/>
      <c r="P500" s="136"/>
      <c r="Q500" s="128">
        <f t="shared" si="17"/>
        <v>412543.25000000012</v>
      </c>
      <c r="R500" s="129">
        <f t="shared" si="18"/>
        <v>288.32938442211059</v>
      </c>
    </row>
    <row r="501" spans="1:18" x14ac:dyDescent="0.35">
      <c r="A501" s="135">
        <v>11</v>
      </c>
      <c r="B501" s="136" t="s">
        <v>60</v>
      </c>
      <c r="C501" s="136" t="s">
        <v>381</v>
      </c>
      <c r="D501" s="136" t="s">
        <v>141</v>
      </c>
      <c r="E501" s="136" t="s">
        <v>382</v>
      </c>
      <c r="F501" s="136" t="s">
        <v>180</v>
      </c>
      <c r="G501" s="136" t="s">
        <v>745</v>
      </c>
      <c r="H501" s="137">
        <v>5154</v>
      </c>
      <c r="I501" s="135">
        <v>4</v>
      </c>
      <c r="J501" s="138">
        <f>'เลย '!F61</f>
        <v>1071644.1499999999</v>
      </c>
      <c r="K501" s="139">
        <f>SUM('เลย '!AI61)</f>
        <v>1383146.6199999999</v>
      </c>
      <c r="L501" s="140">
        <f>'เลย '!AJ61</f>
        <v>1690926.1</v>
      </c>
      <c r="M501" s="140">
        <f>'เลย '!AK61</f>
        <v>1286477.6600000001</v>
      </c>
      <c r="N501" s="136"/>
      <c r="O501" s="136"/>
      <c r="P501" s="136"/>
      <c r="Q501" s="128">
        <f t="shared" si="17"/>
        <v>404448.43999999994</v>
      </c>
      <c r="R501" s="129">
        <f t="shared" si="18"/>
        <v>328.08034536282503</v>
      </c>
    </row>
    <row r="502" spans="1:18" x14ac:dyDescent="0.35">
      <c r="A502" s="135">
        <v>12</v>
      </c>
      <c r="B502" s="136" t="s">
        <v>60</v>
      </c>
      <c r="C502" s="136" t="s">
        <v>381</v>
      </c>
      <c r="D502" s="136" t="s">
        <v>141</v>
      </c>
      <c r="E502" s="136" t="s">
        <v>382</v>
      </c>
      <c r="F502" s="136" t="s">
        <v>180</v>
      </c>
      <c r="G502" s="136" t="s">
        <v>746</v>
      </c>
      <c r="H502" s="137">
        <v>3300</v>
      </c>
      <c r="I502" s="135">
        <v>3</v>
      </c>
      <c r="J502" s="138">
        <f>'เลย '!F62</f>
        <v>346417.89</v>
      </c>
      <c r="K502" s="139">
        <f>SUM('เลย '!AI62)</f>
        <v>426391.83</v>
      </c>
      <c r="L502" s="140">
        <f>'เลย '!AJ62</f>
        <v>992411.7</v>
      </c>
      <c r="M502" s="140">
        <f>'เลย '!AK62</f>
        <v>756099.96</v>
      </c>
      <c r="N502" s="136"/>
      <c r="O502" s="136"/>
      <c r="P502" s="136"/>
      <c r="Q502" s="128">
        <f t="shared" si="17"/>
        <v>236311.74</v>
      </c>
      <c r="R502" s="129">
        <f t="shared" si="18"/>
        <v>300.73081818181817</v>
      </c>
    </row>
    <row r="503" spans="1:18" x14ac:dyDescent="0.35">
      <c r="A503" s="135">
        <v>13</v>
      </c>
      <c r="B503" s="136" t="s">
        <v>60</v>
      </c>
      <c r="C503" s="136" t="s">
        <v>381</v>
      </c>
      <c r="D503" s="136" t="s">
        <v>141</v>
      </c>
      <c r="E503" s="136" t="s">
        <v>382</v>
      </c>
      <c r="F503" s="136" t="s">
        <v>180</v>
      </c>
      <c r="G503" s="136" t="s">
        <v>747</v>
      </c>
      <c r="H503" s="137">
        <v>2046</v>
      </c>
      <c r="I503" s="135">
        <v>2</v>
      </c>
      <c r="J503" s="138">
        <f>'เลย '!F63</f>
        <v>439357.6</v>
      </c>
      <c r="K503" s="139">
        <f>SUM('เลย '!AI63)</f>
        <v>544733</v>
      </c>
      <c r="L503" s="140">
        <f>'เลย '!AJ63</f>
        <v>869752.30999999994</v>
      </c>
      <c r="M503" s="140">
        <f>'เลย '!AK63</f>
        <v>622075.41</v>
      </c>
      <c r="N503" s="136"/>
      <c r="O503" s="136"/>
      <c r="P503" s="136"/>
      <c r="Q503" s="128">
        <f t="shared" si="17"/>
        <v>247676.89999999991</v>
      </c>
      <c r="R503" s="129">
        <f t="shared" si="18"/>
        <v>425.09888074291297</v>
      </c>
    </row>
    <row r="504" spans="1:18" x14ac:dyDescent="0.35">
      <c r="A504" s="135">
        <v>14</v>
      </c>
      <c r="B504" s="136" t="s">
        <v>60</v>
      </c>
      <c r="C504" s="136" t="s">
        <v>381</v>
      </c>
      <c r="D504" s="136" t="s">
        <v>141</v>
      </c>
      <c r="E504" s="136" t="s">
        <v>382</v>
      </c>
      <c r="F504" s="136" t="s">
        <v>180</v>
      </c>
      <c r="G504" s="136" t="s">
        <v>748</v>
      </c>
      <c r="H504" s="137">
        <v>4503</v>
      </c>
      <c r="I504" s="135">
        <v>4</v>
      </c>
      <c r="J504" s="138">
        <f>'เลย '!F64</f>
        <v>277617.21000000002</v>
      </c>
      <c r="K504" s="139">
        <f>SUM('เลย '!AI64)</f>
        <v>315610.43</v>
      </c>
      <c r="L504" s="140">
        <f>'เลย '!AJ64</f>
        <v>550970.03</v>
      </c>
      <c r="M504" s="140">
        <f>'เลย '!AK64</f>
        <v>458914.02</v>
      </c>
      <c r="N504" s="136"/>
      <c r="O504" s="136"/>
      <c r="P504" s="136"/>
      <c r="Q504" s="128">
        <f t="shared" si="17"/>
        <v>92056.010000000009</v>
      </c>
      <c r="R504" s="129">
        <f t="shared" si="18"/>
        <v>122.35621363535421</v>
      </c>
    </row>
    <row r="505" spans="1:18" s="147" customFormat="1" x14ac:dyDescent="0.35">
      <c r="A505" s="141">
        <v>5</v>
      </c>
      <c r="B505" s="142" t="s">
        <v>60</v>
      </c>
      <c r="C505" s="142"/>
      <c r="D505" s="142"/>
      <c r="E505" s="142" t="s">
        <v>77</v>
      </c>
      <c r="F505" s="142"/>
      <c r="G505" s="142" t="s">
        <v>384</v>
      </c>
      <c r="H505" s="148">
        <f>SUM(H491:H504)</f>
        <v>37307</v>
      </c>
      <c r="I505" s="141"/>
      <c r="J505" s="144">
        <f>SUM(J491:J504)</f>
        <v>6875186.839999998</v>
      </c>
      <c r="K505" s="144">
        <f>SUM(K491:K504)</f>
        <v>8011223.3599999994</v>
      </c>
      <c r="L505" s="144">
        <f>SUM(L491:L504)</f>
        <v>12375507.199999999</v>
      </c>
      <c r="M505" s="144">
        <f>SUM(M491:M504)</f>
        <v>9186293.9499999993</v>
      </c>
      <c r="N505" s="142">
        <v>13</v>
      </c>
      <c r="O505" s="142">
        <v>13</v>
      </c>
      <c r="P505" s="142">
        <f>N505-O505</f>
        <v>0</v>
      </c>
      <c r="Q505" s="145">
        <f t="shared" si="17"/>
        <v>3189213.25</v>
      </c>
      <c r="R505" s="146">
        <f>L505/H505</f>
        <v>331.72078162275176</v>
      </c>
    </row>
    <row r="506" spans="1:18" x14ac:dyDescent="0.35">
      <c r="A506" s="135">
        <v>1</v>
      </c>
      <c r="B506" s="136" t="s">
        <v>60</v>
      </c>
      <c r="C506" s="136" t="s">
        <v>385</v>
      </c>
      <c r="D506" s="136" t="s">
        <v>102</v>
      </c>
      <c r="E506" s="136" t="s">
        <v>386</v>
      </c>
      <c r="F506" s="136" t="s">
        <v>210</v>
      </c>
      <c r="G506" s="136" t="s">
        <v>387</v>
      </c>
      <c r="H506" s="137"/>
      <c r="I506" s="135"/>
      <c r="J506" s="138"/>
      <c r="K506" s="139"/>
      <c r="L506" s="140"/>
      <c r="M506" s="140"/>
      <c r="N506" s="136"/>
      <c r="O506" s="136"/>
      <c r="P506" s="136"/>
    </row>
    <row r="507" spans="1:18" x14ac:dyDescent="0.35">
      <c r="A507" s="135">
        <v>2</v>
      </c>
      <c r="B507" s="136" t="s">
        <v>60</v>
      </c>
      <c r="C507" s="136" t="s">
        <v>385</v>
      </c>
      <c r="D507" s="136" t="s">
        <v>102</v>
      </c>
      <c r="E507" s="136" t="s">
        <v>386</v>
      </c>
      <c r="F507" s="136" t="s">
        <v>180</v>
      </c>
      <c r="G507" s="136" t="s">
        <v>749</v>
      </c>
      <c r="H507" s="137">
        <v>1295</v>
      </c>
      <c r="I507" s="135">
        <v>1</v>
      </c>
      <c r="J507" s="138">
        <f>'เลย '!F65</f>
        <v>628791.89</v>
      </c>
      <c r="K507" s="139">
        <f>SUM('เลย '!AI65)</f>
        <v>621045.67000000004</v>
      </c>
      <c r="L507" s="140">
        <f>'เลย '!AJ65</f>
        <v>953528.17999999993</v>
      </c>
      <c r="M507" s="140">
        <f>'เลย '!AK65</f>
        <v>659782.39</v>
      </c>
      <c r="N507" s="136"/>
      <c r="O507" s="136"/>
      <c r="P507" s="136"/>
      <c r="Q507" s="128">
        <f t="shared" si="17"/>
        <v>293745.78999999992</v>
      </c>
      <c r="R507" s="129">
        <f t="shared" si="18"/>
        <v>736.31519691119684</v>
      </c>
    </row>
    <row r="508" spans="1:18" x14ac:dyDescent="0.35">
      <c r="A508" s="135">
        <v>3</v>
      </c>
      <c r="B508" s="136" t="s">
        <v>60</v>
      </c>
      <c r="C508" s="136" t="s">
        <v>385</v>
      </c>
      <c r="D508" s="136" t="s">
        <v>102</v>
      </c>
      <c r="E508" s="136" t="s">
        <v>386</v>
      </c>
      <c r="F508" s="136" t="s">
        <v>180</v>
      </c>
      <c r="G508" s="136" t="s">
        <v>750</v>
      </c>
      <c r="H508" s="137">
        <v>1368</v>
      </c>
      <c r="I508" s="135">
        <v>1</v>
      </c>
      <c r="J508" s="138">
        <f>'เลย '!F66</f>
        <v>809375.81</v>
      </c>
      <c r="K508" s="139">
        <f>SUM('เลย '!AI66)</f>
        <v>826998.99000000011</v>
      </c>
      <c r="L508" s="140">
        <f>'เลย '!AJ66</f>
        <v>940264.4</v>
      </c>
      <c r="M508" s="140">
        <f>'เลย '!AK66</f>
        <v>617622.84</v>
      </c>
      <c r="N508" s="136"/>
      <c r="O508" s="136"/>
      <c r="P508" s="136"/>
      <c r="Q508" s="128">
        <f t="shared" si="17"/>
        <v>322641.56000000006</v>
      </c>
      <c r="R508" s="129">
        <f t="shared" si="18"/>
        <v>687.32777777777778</v>
      </c>
    </row>
    <row r="509" spans="1:18" x14ac:dyDescent="0.35">
      <c r="A509" s="135">
        <v>4</v>
      </c>
      <c r="B509" s="136" t="s">
        <v>60</v>
      </c>
      <c r="C509" s="136" t="s">
        <v>385</v>
      </c>
      <c r="D509" s="136" t="s">
        <v>102</v>
      </c>
      <c r="E509" s="136" t="s">
        <v>386</v>
      </c>
      <c r="F509" s="136" t="s">
        <v>180</v>
      </c>
      <c r="G509" s="136" t="s">
        <v>751</v>
      </c>
      <c r="H509" s="137">
        <v>2588</v>
      </c>
      <c r="I509" s="135">
        <v>2</v>
      </c>
      <c r="J509" s="138">
        <f>'เลย '!F67</f>
        <v>613625.30000000005</v>
      </c>
      <c r="K509" s="139">
        <f>SUM('เลย '!AI67)</f>
        <v>655943.87000000011</v>
      </c>
      <c r="L509" s="140">
        <f>'เลย '!AJ67</f>
        <v>1016344.86</v>
      </c>
      <c r="M509" s="140">
        <f>'เลย '!AK67</f>
        <v>709931.24</v>
      </c>
      <c r="N509" s="136"/>
      <c r="O509" s="136"/>
      <c r="P509" s="136"/>
      <c r="Q509" s="128">
        <f t="shared" si="17"/>
        <v>306413.62</v>
      </c>
      <c r="R509" s="129">
        <f t="shared" si="18"/>
        <v>392.71439721792888</v>
      </c>
    </row>
    <row r="510" spans="1:18" x14ac:dyDescent="0.35">
      <c r="A510" s="135">
        <v>5</v>
      </c>
      <c r="B510" s="136" t="s">
        <v>60</v>
      </c>
      <c r="C510" s="136" t="s">
        <v>385</v>
      </c>
      <c r="D510" s="136" t="s">
        <v>102</v>
      </c>
      <c r="E510" s="136" t="s">
        <v>386</v>
      </c>
      <c r="F510" s="136" t="s">
        <v>180</v>
      </c>
      <c r="G510" s="136" t="s">
        <v>752</v>
      </c>
      <c r="H510" s="137">
        <v>1190</v>
      </c>
      <c r="I510" s="135">
        <v>1</v>
      </c>
      <c r="J510" s="138">
        <f>'เลย '!F68</f>
        <v>639986.85</v>
      </c>
      <c r="K510" s="139">
        <f>SUM('เลย '!AI68)</f>
        <v>674301.9</v>
      </c>
      <c r="L510" s="140">
        <f>'เลย '!AJ68</f>
        <v>968248.65</v>
      </c>
      <c r="M510" s="140">
        <f>'เลย '!AK68</f>
        <v>700809.41</v>
      </c>
      <c r="N510" s="136"/>
      <c r="O510" s="136"/>
      <c r="P510" s="136"/>
      <c r="Q510" s="128">
        <f t="shared" si="17"/>
        <v>267439.24</v>
      </c>
      <c r="R510" s="129">
        <f t="shared" si="18"/>
        <v>813.65432773109251</v>
      </c>
    </row>
    <row r="511" spans="1:18" x14ac:dyDescent="0.35">
      <c r="A511" s="135">
        <v>6</v>
      </c>
      <c r="B511" s="136" t="s">
        <v>60</v>
      </c>
      <c r="C511" s="136" t="s">
        <v>385</v>
      </c>
      <c r="D511" s="136" t="s">
        <v>102</v>
      </c>
      <c r="E511" s="136" t="s">
        <v>386</v>
      </c>
      <c r="F511" s="136" t="s">
        <v>180</v>
      </c>
      <c r="G511" s="136" t="s">
        <v>753</v>
      </c>
      <c r="H511" s="137">
        <v>897</v>
      </c>
      <c r="I511" s="135">
        <v>1</v>
      </c>
      <c r="J511" s="138">
        <f>'เลย '!F69</f>
        <v>447839.42</v>
      </c>
      <c r="K511" s="139">
        <f>SUM('เลย '!AI69)</f>
        <v>435709.54</v>
      </c>
      <c r="L511" s="140">
        <f>'เลย '!AJ69</f>
        <v>673967.87</v>
      </c>
      <c r="M511" s="140">
        <f>'เลย '!AK69</f>
        <v>461759.25</v>
      </c>
      <c r="N511" s="136"/>
      <c r="O511" s="136"/>
      <c r="P511" s="136"/>
      <c r="Q511" s="128">
        <f t="shared" si="17"/>
        <v>212208.62</v>
      </c>
      <c r="R511" s="129">
        <f t="shared" si="18"/>
        <v>751.35771460423632</v>
      </c>
    </row>
    <row r="512" spans="1:18" s="147" customFormat="1" x14ac:dyDescent="0.35">
      <c r="A512" s="141">
        <v>6</v>
      </c>
      <c r="B512" s="142" t="s">
        <v>60</v>
      </c>
      <c r="C512" s="142"/>
      <c r="D512" s="142"/>
      <c r="E512" s="142" t="s">
        <v>77</v>
      </c>
      <c r="F512" s="142"/>
      <c r="G512" s="142" t="s">
        <v>388</v>
      </c>
      <c r="H512" s="148">
        <f>SUM(H506:H511)</f>
        <v>7338</v>
      </c>
      <c r="I512" s="141"/>
      <c r="J512" s="144">
        <f>SUM(J506:J511)</f>
        <v>3139619.27</v>
      </c>
      <c r="K512" s="144">
        <f>SUM(K506:K511)</f>
        <v>3213999.97</v>
      </c>
      <c r="L512" s="144">
        <f>SUM(L506:L511)</f>
        <v>4552353.96</v>
      </c>
      <c r="M512" s="144">
        <f>SUM(M506:M511)</f>
        <v>3149905.13</v>
      </c>
      <c r="N512" s="142">
        <v>5</v>
      </c>
      <c r="O512" s="142">
        <v>5</v>
      </c>
      <c r="P512" s="142">
        <f>N512-O512</f>
        <v>0</v>
      </c>
      <c r="Q512" s="145">
        <f t="shared" si="17"/>
        <v>1402448.83</v>
      </c>
      <c r="R512" s="146">
        <f>L512/H512</f>
        <v>620.38075224856914</v>
      </c>
    </row>
    <row r="513" spans="1:18" x14ac:dyDescent="0.35">
      <c r="A513" s="135">
        <v>1</v>
      </c>
      <c r="B513" s="136" t="s">
        <v>60</v>
      </c>
      <c r="C513" s="136" t="s">
        <v>389</v>
      </c>
      <c r="D513" s="136" t="s">
        <v>109</v>
      </c>
      <c r="E513" s="136" t="s">
        <v>390</v>
      </c>
      <c r="F513" s="136" t="s">
        <v>210</v>
      </c>
      <c r="G513" s="136" t="s">
        <v>391</v>
      </c>
      <c r="H513" s="137"/>
      <c r="I513" s="135"/>
      <c r="J513" s="138"/>
      <c r="K513" s="139"/>
      <c r="L513" s="140"/>
      <c r="M513" s="140"/>
      <c r="N513" s="136"/>
      <c r="O513" s="136"/>
      <c r="P513" s="136"/>
    </row>
    <row r="514" spans="1:18" x14ac:dyDescent="0.35">
      <c r="A514" s="135">
        <v>2</v>
      </c>
      <c r="B514" s="136" t="s">
        <v>60</v>
      </c>
      <c r="C514" s="136" t="s">
        <v>389</v>
      </c>
      <c r="D514" s="136" t="s">
        <v>109</v>
      </c>
      <c r="E514" s="136" t="s">
        <v>390</v>
      </c>
      <c r="F514" s="136" t="s">
        <v>180</v>
      </c>
      <c r="G514" s="136" t="s">
        <v>754</v>
      </c>
      <c r="H514" s="137">
        <v>2172</v>
      </c>
      <c r="I514" s="135">
        <v>2</v>
      </c>
      <c r="J514" s="138">
        <f>'เลย '!F70</f>
        <v>96039.35</v>
      </c>
      <c r="K514" s="139">
        <f>SUM('เลย '!AI70)</f>
        <v>213491.5</v>
      </c>
      <c r="L514" s="140">
        <f>'เลย '!AJ70</f>
        <v>757053.55</v>
      </c>
      <c r="M514" s="140">
        <f>'เลย '!AK70</f>
        <v>823222.01</v>
      </c>
      <c r="N514" s="136"/>
      <c r="O514" s="136"/>
      <c r="P514" s="136"/>
      <c r="Q514" s="128">
        <f t="shared" si="17"/>
        <v>-66168.459999999963</v>
      </c>
      <c r="R514" s="129">
        <f t="shared" si="18"/>
        <v>348.55135819521183</v>
      </c>
    </row>
    <row r="515" spans="1:18" x14ac:dyDescent="0.35">
      <c r="A515" s="135">
        <v>3</v>
      </c>
      <c r="B515" s="136" t="s">
        <v>60</v>
      </c>
      <c r="C515" s="136" t="s">
        <v>389</v>
      </c>
      <c r="D515" s="136" t="s">
        <v>109</v>
      </c>
      <c r="E515" s="136" t="s">
        <v>390</v>
      </c>
      <c r="F515" s="136" t="s">
        <v>180</v>
      </c>
      <c r="G515" s="136" t="s">
        <v>755</v>
      </c>
      <c r="H515" s="137">
        <v>3964</v>
      </c>
      <c r="I515" s="135">
        <v>3</v>
      </c>
      <c r="J515" s="138">
        <f>'เลย '!F71</f>
        <v>713303.1</v>
      </c>
      <c r="K515" s="139">
        <f>SUM('เลย '!AI71)</f>
        <v>895505.47</v>
      </c>
      <c r="L515" s="140">
        <f>'เลย '!AJ71</f>
        <v>1596131.29</v>
      </c>
      <c r="M515" s="140">
        <f>'เลย '!AK71</f>
        <v>1432451.39</v>
      </c>
      <c r="N515" s="136"/>
      <c r="O515" s="136"/>
      <c r="P515" s="136"/>
      <c r="Q515" s="128">
        <f t="shared" si="17"/>
        <v>163679.90000000014</v>
      </c>
      <c r="R515" s="129">
        <f t="shared" si="18"/>
        <v>402.65673309788093</v>
      </c>
    </row>
    <row r="516" spans="1:18" x14ac:dyDescent="0.35">
      <c r="A516" s="135">
        <v>4</v>
      </c>
      <c r="B516" s="136" t="s">
        <v>60</v>
      </c>
      <c r="C516" s="136" t="s">
        <v>389</v>
      </c>
      <c r="D516" s="136" t="s">
        <v>109</v>
      </c>
      <c r="E516" s="136" t="s">
        <v>390</v>
      </c>
      <c r="F516" s="136" t="s">
        <v>180</v>
      </c>
      <c r="G516" s="136" t="s">
        <v>756</v>
      </c>
      <c r="H516" s="137">
        <v>1498</v>
      </c>
      <c r="I516" s="135">
        <v>1</v>
      </c>
      <c r="J516" s="138">
        <f>'เลย '!F72</f>
        <v>191393.27</v>
      </c>
      <c r="K516" s="139">
        <f>SUM('เลย '!AI72)</f>
        <v>197290.79</v>
      </c>
      <c r="L516" s="140">
        <f>'เลย '!AJ72</f>
        <v>699645.15999999992</v>
      </c>
      <c r="M516" s="140">
        <f>'เลย '!AK72</f>
        <v>664976.31000000006</v>
      </c>
      <c r="N516" s="136"/>
      <c r="O516" s="136"/>
      <c r="P516" s="136"/>
      <c r="Q516" s="128">
        <f t="shared" si="17"/>
        <v>34668.84999999986</v>
      </c>
      <c r="R516" s="129">
        <f t="shared" si="18"/>
        <v>467.05284379172224</v>
      </c>
    </row>
    <row r="517" spans="1:18" x14ac:dyDescent="0.35">
      <c r="A517" s="135">
        <v>5</v>
      </c>
      <c r="B517" s="136" t="s">
        <v>60</v>
      </c>
      <c r="C517" s="136" t="s">
        <v>389</v>
      </c>
      <c r="D517" s="136" t="s">
        <v>109</v>
      </c>
      <c r="E517" s="136" t="s">
        <v>390</v>
      </c>
      <c r="F517" s="136" t="s">
        <v>180</v>
      </c>
      <c r="G517" s="136" t="s">
        <v>757</v>
      </c>
      <c r="H517" s="137">
        <v>1440</v>
      </c>
      <c r="I517" s="135">
        <v>1</v>
      </c>
      <c r="J517" s="138">
        <f>'เลย '!F73</f>
        <v>183040.08</v>
      </c>
      <c r="K517" s="139">
        <f>SUM('เลย '!AI73)</f>
        <v>168850.52</v>
      </c>
      <c r="L517" s="140">
        <f>'เลย '!AJ73</f>
        <v>842122.40999999992</v>
      </c>
      <c r="M517" s="140">
        <f>'เลย '!AK73</f>
        <v>828420.72</v>
      </c>
      <c r="N517" s="136"/>
      <c r="O517" s="136"/>
      <c r="P517" s="136"/>
      <c r="Q517" s="128">
        <f t="shared" si="17"/>
        <v>13701.689999999944</v>
      </c>
      <c r="R517" s="129">
        <f t="shared" si="18"/>
        <v>584.80722916666662</v>
      </c>
    </row>
    <row r="518" spans="1:18" x14ac:dyDescent="0.35">
      <c r="A518" s="135">
        <v>6</v>
      </c>
      <c r="B518" s="136" t="s">
        <v>60</v>
      </c>
      <c r="C518" s="136" t="s">
        <v>389</v>
      </c>
      <c r="D518" s="136" t="s">
        <v>109</v>
      </c>
      <c r="E518" s="136" t="s">
        <v>390</v>
      </c>
      <c r="F518" s="136" t="s">
        <v>180</v>
      </c>
      <c r="G518" s="136" t="s">
        <v>758</v>
      </c>
      <c r="H518" s="137">
        <v>1880</v>
      </c>
      <c r="I518" s="135">
        <v>2</v>
      </c>
      <c r="J518" s="138">
        <f>'เลย '!F74</f>
        <v>171952.9</v>
      </c>
      <c r="K518" s="139">
        <f>SUM('เลย '!AI74)</f>
        <v>188727.53</v>
      </c>
      <c r="L518" s="140">
        <f>'เลย '!AJ74</f>
        <v>762009.45</v>
      </c>
      <c r="M518" s="140">
        <f>'เลย '!AK74</f>
        <v>750202.96000000008</v>
      </c>
      <c r="N518" s="136"/>
      <c r="O518" s="136"/>
      <c r="P518" s="136"/>
      <c r="Q518" s="128">
        <f t="shared" si="17"/>
        <v>11806.489999999874</v>
      </c>
      <c r="R518" s="129">
        <f t="shared" si="18"/>
        <v>405.32417553191488</v>
      </c>
    </row>
    <row r="519" spans="1:18" x14ac:dyDescent="0.35">
      <c r="A519" s="135">
        <v>7</v>
      </c>
      <c r="B519" s="136" t="s">
        <v>60</v>
      </c>
      <c r="C519" s="136" t="s">
        <v>389</v>
      </c>
      <c r="D519" s="136" t="s">
        <v>109</v>
      </c>
      <c r="E519" s="136" t="s">
        <v>390</v>
      </c>
      <c r="F519" s="136" t="s">
        <v>180</v>
      </c>
      <c r="G519" s="136" t="s">
        <v>759</v>
      </c>
      <c r="H519" s="137">
        <v>2455</v>
      </c>
      <c r="I519" s="135">
        <v>2</v>
      </c>
      <c r="J519" s="138">
        <f>'เลย '!F75</f>
        <v>406148.72</v>
      </c>
      <c r="K519" s="139">
        <f>SUM('เลย '!AI75)</f>
        <v>561106.28</v>
      </c>
      <c r="L519" s="140">
        <f>'เลย '!AJ75</f>
        <v>1320677.55</v>
      </c>
      <c r="M519" s="140">
        <f>'เลย '!AK75</f>
        <v>836616.21</v>
      </c>
      <c r="N519" s="136"/>
      <c r="O519" s="136"/>
      <c r="P519" s="136"/>
      <c r="Q519" s="128">
        <f t="shared" ref="Q519:Q582" si="19">L519-M519</f>
        <v>484061.34000000008</v>
      </c>
      <c r="R519" s="129">
        <f t="shared" ref="R519:R581" si="20">L519/H519</f>
        <v>537.95419551934833</v>
      </c>
    </row>
    <row r="520" spans="1:18" s="147" customFormat="1" x14ac:dyDescent="0.35">
      <c r="A520" s="141">
        <v>7</v>
      </c>
      <c r="B520" s="142" t="s">
        <v>60</v>
      </c>
      <c r="C520" s="142"/>
      <c r="D520" s="142"/>
      <c r="E520" s="142" t="s">
        <v>77</v>
      </c>
      <c r="F520" s="142"/>
      <c r="G520" s="142" t="s">
        <v>392</v>
      </c>
      <c r="H520" s="148">
        <f>SUM(H513:H519)</f>
        <v>13409</v>
      </c>
      <c r="I520" s="141"/>
      <c r="J520" s="144">
        <f>SUM(J513:J519)</f>
        <v>1761877.42</v>
      </c>
      <c r="K520" s="144">
        <f>SUM(K513:K519)</f>
        <v>2224972.09</v>
      </c>
      <c r="L520" s="144">
        <f>SUM(L513:L519)</f>
        <v>5977639.4100000001</v>
      </c>
      <c r="M520" s="144">
        <f>SUM(M513:M519)</f>
        <v>5335889.5999999996</v>
      </c>
      <c r="N520" s="142">
        <v>6</v>
      </c>
      <c r="O520" s="142">
        <v>6</v>
      </c>
      <c r="P520" s="142">
        <f>N520-O520</f>
        <v>0</v>
      </c>
      <c r="Q520" s="145">
        <f t="shared" si="19"/>
        <v>641749.81000000052</v>
      </c>
      <c r="R520" s="146">
        <f>L520/H520</f>
        <v>445.79308002088152</v>
      </c>
    </row>
    <row r="521" spans="1:18" x14ac:dyDescent="0.35">
      <c r="A521" s="135">
        <v>1</v>
      </c>
      <c r="B521" s="136" t="s">
        <v>60</v>
      </c>
      <c r="C521" s="136" t="s">
        <v>393</v>
      </c>
      <c r="D521" s="136" t="s">
        <v>116</v>
      </c>
      <c r="E521" s="136" t="s">
        <v>394</v>
      </c>
      <c r="F521" s="136" t="s">
        <v>210</v>
      </c>
      <c r="G521" s="136" t="s">
        <v>395</v>
      </c>
      <c r="H521" s="137"/>
      <c r="I521" s="135"/>
      <c r="J521" s="138"/>
      <c r="K521" s="139"/>
      <c r="L521" s="140"/>
      <c r="M521" s="140"/>
      <c r="N521" s="136"/>
      <c r="O521" s="136"/>
      <c r="P521" s="136"/>
    </row>
    <row r="522" spans="1:18" x14ac:dyDescent="0.35">
      <c r="A522" s="135">
        <v>2</v>
      </c>
      <c r="B522" s="136" t="s">
        <v>60</v>
      </c>
      <c r="C522" s="136" t="s">
        <v>393</v>
      </c>
      <c r="D522" s="136" t="s">
        <v>116</v>
      </c>
      <c r="E522" s="136" t="s">
        <v>394</v>
      </c>
      <c r="F522" s="136" t="s">
        <v>180</v>
      </c>
      <c r="G522" s="136" t="s">
        <v>760</v>
      </c>
      <c r="H522" s="137">
        <v>1765</v>
      </c>
      <c r="I522" s="135">
        <v>2</v>
      </c>
      <c r="J522" s="138">
        <f>'เลย '!F76</f>
        <v>284810.51</v>
      </c>
      <c r="K522" s="139">
        <f>SUM('เลย '!AI76)</f>
        <v>241933.46</v>
      </c>
      <c r="L522" s="140">
        <f>'เลย '!AJ76</f>
        <v>678514.04</v>
      </c>
      <c r="M522" s="140">
        <f>'เลย '!AK76</f>
        <v>560846.21</v>
      </c>
      <c r="N522" s="136"/>
      <c r="O522" s="136"/>
      <c r="P522" s="136"/>
      <c r="Q522" s="128">
        <f t="shared" si="19"/>
        <v>117667.83000000007</v>
      </c>
      <c r="R522" s="129">
        <f t="shared" si="20"/>
        <v>384.42721813031164</v>
      </c>
    </row>
    <row r="523" spans="1:18" x14ac:dyDescent="0.35">
      <c r="A523" s="135">
        <v>3</v>
      </c>
      <c r="B523" s="136" t="s">
        <v>60</v>
      </c>
      <c r="C523" s="136" t="s">
        <v>393</v>
      </c>
      <c r="D523" s="136" t="s">
        <v>116</v>
      </c>
      <c r="E523" s="136" t="s">
        <v>394</v>
      </c>
      <c r="F523" s="136" t="s">
        <v>180</v>
      </c>
      <c r="G523" s="136" t="s">
        <v>761</v>
      </c>
      <c r="H523" s="137">
        <v>2349</v>
      </c>
      <c r="I523" s="135">
        <v>2</v>
      </c>
      <c r="J523" s="138">
        <f>'เลย '!F77</f>
        <v>412318.43</v>
      </c>
      <c r="K523" s="139">
        <f>SUM('เลย '!AI77)</f>
        <v>449690.07</v>
      </c>
      <c r="L523" s="140">
        <f>'เลย '!AJ77</f>
        <v>1069693.8199999998</v>
      </c>
      <c r="M523" s="140">
        <f>'เลย '!AK77</f>
        <v>865401.57000000007</v>
      </c>
      <c r="N523" s="136"/>
      <c r="O523" s="136"/>
      <c r="P523" s="136"/>
      <c r="Q523" s="128">
        <f t="shared" si="19"/>
        <v>204292.24999999977</v>
      </c>
      <c r="R523" s="129">
        <f t="shared" si="20"/>
        <v>455.38263942103015</v>
      </c>
    </row>
    <row r="524" spans="1:18" x14ac:dyDescent="0.35">
      <c r="A524" s="135">
        <v>4</v>
      </c>
      <c r="B524" s="136" t="s">
        <v>60</v>
      </c>
      <c r="C524" s="136" t="s">
        <v>393</v>
      </c>
      <c r="D524" s="136" t="s">
        <v>116</v>
      </c>
      <c r="E524" s="136" t="s">
        <v>394</v>
      </c>
      <c r="F524" s="136" t="s">
        <v>180</v>
      </c>
      <c r="G524" s="136" t="s">
        <v>762</v>
      </c>
      <c r="H524" s="137">
        <v>2942</v>
      </c>
      <c r="I524" s="135">
        <v>2</v>
      </c>
      <c r="J524" s="138">
        <f>'เลย '!F78</f>
        <v>384389.94</v>
      </c>
      <c r="K524" s="139">
        <f>SUM('เลย '!AI78)</f>
        <v>227196.77000000002</v>
      </c>
      <c r="L524" s="140">
        <f>'เลย '!AJ78</f>
        <v>585383.36</v>
      </c>
      <c r="M524" s="140">
        <f>'เลย '!AK78</f>
        <v>658527.91999999993</v>
      </c>
      <c r="N524" s="136"/>
      <c r="O524" s="136"/>
      <c r="P524" s="136"/>
      <c r="Q524" s="128">
        <f t="shared" si="19"/>
        <v>-73144.559999999939</v>
      </c>
      <c r="R524" s="129">
        <f t="shared" si="20"/>
        <v>198.97462950373895</v>
      </c>
    </row>
    <row r="525" spans="1:18" x14ac:dyDescent="0.35">
      <c r="A525" s="135">
        <v>5</v>
      </c>
      <c r="B525" s="136" t="s">
        <v>60</v>
      </c>
      <c r="C525" s="136" t="s">
        <v>393</v>
      </c>
      <c r="D525" s="136" t="s">
        <v>116</v>
      </c>
      <c r="E525" s="136" t="s">
        <v>394</v>
      </c>
      <c r="F525" s="136" t="s">
        <v>180</v>
      </c>
      <c r="G525" s="136" t="s">
        <v>763</v>
      </c>
      <c r="H525" s="137">
        <v>2523</v>
      </c>
      <c r="I525" s="135">
        <v>2</v>
      </c>
      <c r="J525" s="138">
        <f>'เลย '!F79</f>
        <v>630414.80000000005</v>
      </c>
      <c r="K525" s="139">
        <f>SUM('เลย '!AI79)</f>
        <v>570057.75000000012</v>
      </c>
      <c r="L525" s="140">
        <f>'เลย '!AJ79</f>
        <v>745733.57000000007</v>
      </c>
      <c r="M525" s="140">
        <f>'เลย '!AK79</f>
        <v>636410.48</v>
      </c>
      <c r="N525" s="136"/>
      <c r="O525" s="136"/>
      <c r="P525" s="136"/>
      <c r="Q525" s="128">
        <f t="shared" si="19"/>
        <v>109323.09000000008</v>
      </c>
      <c r="R525" s="129">
        <f t="shared" si="20"/>
        <v>295.57414585810545</v>
      </c>
    </row>
    <row r="526" spans="1:18" x14ac:dyDescent="0.35">
      <c r="A526" s="135">
        <v>6</v>
      </c>
      <c r="B526" s="136" t="s">
        <v>60</v>
      </c>
      <c r="C526" s="136" t="s">
        <v>393</v>
      </c>
      <c r="D526" s="136" t="s">
        <v>116</v>
      </c>
      <c r="E526" s="136" t="s">
        <v>394</v>
      </c>
      <c r="F526" s="136" t="s">
        <v>180</v>
      </c>
      <c r="G526" s="136" t="s">
        <v>764</v>
      </c>
      <c r="H526" s="137">
        <v>4280</v>
      </c>
      <c r="I526" s="135">
        <v>3</v>
      </c>
      <c r="J526" s="138">
        <f>'เลย '!F80</f>
        <v>515129.86</v>
      </c>
      <c r="K526" s="139">
        <f>SUM('เลย '!AI80)</f>
        <v>472825.9</v>
      </c>
      <c r="L526" s="140">
        <f>'เลย '!AJ80</f>
        <v>128543.37</v>
      </c>
      <c r="M526" s="140">
        <f>'เลย '!AK80</f>
        <v>316115.44</v>
      </c>
      <c r="N526" s="136"/>
      <c r="O526" s="136"/>
      <c r="P526" s="136"/>
      <c r="Q526" s="128">
        <f t="shared" si="19"/>
        <v>-187572.07</v>
      </c>
      <c r="R526" s="129">
        <f t="shared" si="20"/>
        <v>30.033497663551401</v>
      </c>
    </row>
    <row r="527" spans="1:18" x14ac:dyDescent="0.35">
      <c r="A527" s="135">
        <v>7</v>
      </c>
      <c r="B527" s="136" t="s">
        <v>60</v>
      </c>
      <c r="C527" s="136" t="s">
        <v>393</v>
      </c>
      <c r="D527" s="136" t="s">
        <v>116</v>
      </c>
      <c r="E527" s="136" t="s">
        <v>394</v>
      </c>
      <c r="F527" s="136" t="s">
        <v>180</v>
      </c>
      <c r="G527" s="136" t="s">
        <v>765</v>
      </c>
      <c r="H527" s="137">
        <v>2682</v>
      </c>
      <c r="I527" s="135">
        <v>2</v>
      </c>
      <c r="J527" s="138">
        <f>'เลย '!F81</f>
        <v>560094.78</v>
      </c>
      <c r="K527" s="139">
        <f>SUM('เลย '!AI81)</f>
        <v>534330.08000000007</v>
      </c>
      <c r="L527" s="140">
        <f>'เลย '!AJ81</f>
        <v>572918</v>
      </c>
      <c r="M527" s="140">
        <f>'เลย '!AK81</f>
        <v>462687.48000000004</v>
      </c>
      <c r="N527" s="136"/>
      <c r="O527" s="136"/>
      <c r="P527" s="136"/>
      <c r="Q527" s="128">
        <f t="shared" si="19"/>
        <v>110230.51999999996</v>
      </c>
      <c r="R527" s="129">
        <f t="shared" si="20"/>
        <v>213.61595824011931</v>
      </c>
    </row>
    <row r="528" spans="1:18" x14ac:dyDescent="0.35">
      <c r="A528" s="135">
        <v>8</v>
      </c>
      <c r="B528" s="136" t="s">
        <v>60</v>
      </c>
      <c r="C528" s="136" t="s">
        <v>393</v>
      </c>
      <c r="D528" s="136" t="s">
        <v>116</v>
      </c>
      <c r="E528" s="136" t="s">
        <v>394</v>
      </c>
      <c r="F528" s="136" t="s">
        <v>180</v>
      </c>
      <c r="G528" s="136" t="s">
        <v>766</v>
      </c>
      <c r="H528" s="137">
        <v>742</v>
      </c>
      <c r="I528" s="135">
        <v>1</v>
      </c>
      <c r="J528" s="138">
        <f>'เลย '!F82</f>
        <v>338924.1</v>
      </c>
      <c r="K528" s="139">
        <f>SUM('เลย '!AI82)</f>
        <v>322213.67</v>
      </c>
      <c r="L528" s="140">
        <f>'เลย '!AJ82</f>
        <v>570490.68999999994</v>
      </c>
      <c r="M528" s="140">
        <f>'เลย '!AK82</f>
        <v>467714.62</v>
      </c>
      <c r="N528" s="136"/>
      <c r="O528" s="136"/>
      <c r="P528" s="136"/>
      <c r="Q528" s="128">
        <f t="shared" si="19"/>
        <v>102776.06999999995</v>
      </c>
      <c r="R528" s="129">
        <f t="shared" si="20"/>
        <v>768.8553773584905</v>
      </c>
    </row>
    <row r="529" spans="1:18" x14ac:dyDescent="0.35">
      <c r="A529" s="135">
        <v>9</v>
      </c>
      <c r="B529" s="136" t="s">
        <v>60</v>
      </c>
      <c r="C529" s="136" t="s">
        <v>393</v>
      </c>
      <c r="D529" s="136" t="s">
        <v>116</v>
      </c>
      <c r="E529" s="136" t="s">
        <v>394</v>
      </c>
      <c r="F529" s="136" t="s">
        <v>180</v>
      </c>
      <c r="G529" s="136" t="s">
        <v>767</v>
      </c>
      <c r="H529" s="137">
        <v>697</v>
      </c>
      <c r="I529" s="135">
        <v>1</v>
      </c>
      <c r="J529" s="138">
        <f>'เลย '!F83</f>
        <v>452876.98</v>
      </c>
      <c r="K529" s="139">
        <f>SUM('เลย '!AI83)</f>
        <v>438200.66</v>
      </c>
      <c r="L529" s="140">
        <f>'เลย '!AJ83</f>
        <v>553800.78</v>
      </c>
      <c r="M529" s="140">
        <f>'เลย '!AK83</f>
        <v>515100.32</v>
      </c>
      <c r="N529" s="136"/>
      <c r="O529" s="136"/>
      <c r="P529" s="136"/>
      <c r="Q529" s="128">
        <f t="shared" si="19"/>
        <v>38700.460000000021</v>
      </c>
      <c r="R529" s="129">
        <f t="shared" si="20"/>
        <v>794.54918220946922</v>
      </c>
    </row>
    <row r="530" spans="1:18" x14ac:dyDescent="0.35">
      <c r="A530" s="135">
        <v>10</v>
      </c>
      <c r="B530" s="136" t="s">
        <v>60</v>
      </c>
      <c r="C530" s="136" t="s">
        <v>393</v>
      </c>
      <c r="D530" s="136" t="s">
        <v>116</v>
      </c>
      <c r="E530" s="136" t="s">
        <v>394</v>
      </c>
      <c r="F530" s="136" t="s">
        <v>180</v>
      </c>
      <c r="G530" s="136" t="s">
        <v>768</v>
      </c>
      <c r="H530" s="137">
        <v>783</v>
      </c>
      <c r="I530" s="135">
        <v>1</v>
      </c>
      <c r="J530" s="138">
        <f>'เลย '!F84</f>
        <v>483705.92</v>
      </c>
      <c r="K530" s="139">
        <f>SUM('เลย '!AI84)</f>
        <v>447968.6</v>
      </c>
      <c r="L530" s="140">
        <f>'เลย '!AJ84</f>
        <v>629923.27</v>
      </c>
      <c r="M530" s="140">
        <f>'เลย '!AK84</f>
        <v>524474.07000000007</v>
      </c>
      <c r="N530" s="136"/>
      <c r="O530" s="136"/>
      <c r="P530" s="136"/>
      <c r="Q530" s="128">
        <f t="shared" si="19"/>
        <v>105449.19999999995</v>
      </c>
      <c r="R530" s="129">
        <f t="shared" si="20"/>
        <v>804.4997062579821</v>
      </c>
    </row>
    <row r="531" spans="1:18" s="147" customFormat="1" x14ac:dyDescent="0.35">
      <c r="A531" s="141">
        <v>8</v>
      </c>
      <c r="B531" s="142" t="s">
        <v>60</v>
      </c>
      <c r="C531" s="142"/>
      <c r="D531" s="142"/>
      <c r="E531" s="142" t="s">
        <v>77</v>
      </c>
      <c r="F531" s="142"/>
      <c r="G531" s="142" t="s">
        <v>396</v>
      </c>
      <c r="H531" s="148">
        <f>SUM(H522:H530)</f>
        <v>18763</v>
      </c>
      <c r="I531" s="141"/>
      <c r="J531" s="144">
        <f>SUM(J521:J530)</f>
        <v>4062665.3200000003</v>
      </c>
      <c r="K531" s="144">
        <f>SUM(K521:K530)</f>
        <v>3704416.9600000004</v>
      </c>
      <c r="L531" s="144">
        <f>SUM(L521:L530)</f>
        <v>5535000.9000000004</v>
      </c>
      <c r="M531" s="144">
        <f>SUM(M521:M530)</f>
        <v>5007278.1100000003</v>
      </c>
      <c r="N531" s="142">
        <v>9</v>
      </c>
      <c r="O531" s="142">
        <v>9</v>
      </c>
      <c r="P531" s="142">
        <f>N531-O531</f>
        <v>0</v>
      </c>
      <c r="Q531" s="145">
        <f t="shared" si="19"/>
        <v>527722.79</v>
      </c>
      <c r="R531" s="146">
        <f>L531/H531</f>
        <v>294.99551777434311</v>
      </c>
    </row>
    <row r="532" spans="1:18" x14ac:dyDescent="0.35">
      <c r="A532" s="135">
        <v>1</v>
      </c>
      <c r="B532" s="136" t="s">
        <v>60</v>
      </c>
      <c r="C532" s="136" t="s">
        <v>397</v>
      </c>
      <c r="D532" s="136" t="s">
        <v>123</v>
      </c>
      <c r="E532" s="136" t="s">
        <v>398</v>
      </c>
      <c r="F532" s="136" t="s">
        <v>210</v>
      </c>
      <c r="G532" s="136" t="s">
        <v>399</v>
      </c>
      <c r="H532" s="137"/>
      <c r="I532" s="135"/>
      <c r="J532" s="138"/>
      <c r="K532" s="139"/>
      <c r="L532" s="140"/>
      <c r="M532" s="140"/>
      <c r="N532" s="136"/>
      <c r="O532" s="136"/>
      <c r="P532" s="136"/>
    </row>
    <row r="533" spans="1:18" x14ac:dyDescent="0.35">
      <c r="A533" s="135">
        <v>2</v>
      </c>
      <c r="B533" s="136" t="s">
        <v>60</v>
      </c>
      <c r="C533" s="136" t="s">
        <v>397</v>
      </c>
      <c r="D533" s="136" t="s">
        <v>123</v>
      </c>
      <c r="E533" s="136" t="s">
        <v>398</v>
      </c>
      <c r="F533" s="136" t="s">
        <v>180</v>
      </c>
      <c r="G533" s="136" t="s">
        <v>769</v>
      </c>
      <c r="H533" s="137">
        <v>3757</v>
      </c>
      <c r="I533" s="135">
        <v>3</v>
      </c>
      <c r="J533" s="138">
        <f>'เลย '!F85</f>
        <v>391114.63</v>
      </c>
      <c r="K533" s="139">
        <f>SUM('เลย '!AI85)</f>
        <v>456776.18</v>
      </c>
      <c r="L533" s="140">
        <f>'เลย '!AJ85</f>
        <v>943269.45</v>
      </c>
      <c r="M533" s="140">
        <f>'เลย '!AK85</f>
        <v>737522.44000000006</v>
      </c>
      <c r="N533" s="136"/>
      <c r="O533" s="136"/>
      <c r="P533" s="136"/>
      <c r="Q533" s="128">
        <f t="shared" si="19"/>
        <v>205747.00999999989</v>
      </c>
      <c r="R533" s="129">
        <f t="shared" si="20"/>
        <v>251.06985626829916</v>
      </c>
    </row>
    <row r="534" spans="1:18" x14ac:dyDescent="0.35">
      <c r="A534" s="135">
        <v>3</v>
      </c>
      <c r="B534" s="136" t="s">
        <v>60</v>
      </c>
      <c r="C534" s="136" t="s">
        <v>397</v>
      </c>
      <c r="D534" s="136" t="s">
        <v>123</v>
      </c>
      <c r="E534" s="136" t="s">
        <v>398</v>
      </c>
      <c r="F534" s="136" t="s">
        <v>180</v>
      </c>
      <c r="G534" s="136" t="s">
        <v>770</v>
      </c>
      <c r="H534" s="137">
        <v>7605</v>
      </c>
      <c r="I534" s="135">
        <v>5</v>
      </c>
      <c r="J534" s="138">
        <f>'เลย '!F86</f>
        <v>354423.38</v>
      </c>
      <c r="K534" s="139">
        <f>SUM('เลย '!AI86)</f>
        <v>219703.09</v>
      </c>
      <c r="L534" s="140">
        <f>'เลย '!AJ86</f>
        <v>959479.85</v>
      </c>
      <c r="M534" s="140">
        <f>'เลย '!AK86</f>
        <v>1548816.7</v>
      </c>
      <c r="N534" s="136"/>
      <c r="O534" s="136"/>
      <c r="P534" s="136"/>
      <c r="Q534" s="128">
        <f t="shared" si="19"/>
        <v>-589336.85</v>
      </c>
      <c r="R534" s="129">
        <f t="shared" si="20"/>
        <v>126.16434582511505</v>
      </c>
    </row>
    <row r="535" spans="1:18" x14ac:dyDescent="0.35">
      <c r="A535" s="135">
        <v>4</v>
      </c>
      <c r="B535" s="136" t="s">
        <v>60</v>
      </c>
      <c r="C535" s="136" t="s">
        <v>397</v>
      </c>
      <c r="D535" s="136" t="s">
        <v>123</v>
      </c>
      <c r="E535" s="136" t="s">
        <v>398</v>
      </c>
      <c r="F535" s="136" t="s">
        <v>180</v>
      </c>
      <c r="G535" s="136" t="s">
        <v>771</v>
      </c>
      <c r="H535" s="137">
        <v>7029</v>
      </c>
      <c r="I535" s="135">
        <v>5</v>
      </c>
      <c r="J535" s="138">
        <f>'เลย '!F87</f>
        <v>1268549.6399999999</v>
      </c>
      <c r="K535" s="139">
        <f>SUM('เลย '!AI87)</f>
        <v>1334822.3199999998</v>
      </c>
      <c r="L535" s="140">
        <f>'เลย '!AJ87</f>
        <v>2324180.66</v>
      </c>
      <c r="M535" s="140">
        <f>'เลย '!AK87</f>
        <v>1661616.7000000002</v>
      </c>
      <c r="N535" s="136"/>
      <c r="O535" s="136"/>
      <c r="P535" s="136"/>
      <c r="Q535" s="128">
        <f t="shared" si="19"/>
        <v>662563.96</v>
      </c>
      <c r="R535" s="129">
        <f t="shared" si="20"/>
        <v>330.65594821453976</v>
      </c>
    </row>
    <row r="536" spans="1:18" x14ac:dyDescent="0.35">
      <c r="A536" s="135">
        <v>5</v>
      </c>
      <c r="B536" s="136" t="s">
        <v>60</v>
      </c>
      <c r="C536" s="136" t="s">
        <v>397</v>
      </c>
      <c r="D536" s="136" t="s">
        <v>123</v>
      </c>
      <c r="E536" s="136" t="s">
        <v>398</v>
      </c>
      <c r="F536" s="136" t="s">
        <v>180</v>
      </c>
      <c r="G536" s="136" t="s">
        <v>772</v>
      </c>
      <c r="H536" s="137">
        <v>4650</v>
      </c>
      <c r="I536" s="135">
        <v>4</v>
      </c>
      <c r="J536" s="138">
        <f>'เลย '!F88</f>
        <v>457185.63</v>
      </c>
      <c r="K536" s="139">
        <f>SUM('เลย '!AI88)</f>
        <v>424615.06000000006</v>
      </c>
      <c r="L536" s="140">
        <f>'เลย '!AJ88</f>
        <v>1218686.6099999999</v>
      </c>
      <c r="M536" s="140">
        <f>'เลย '!AK88</f>
        <v>1226006.1299999999</v>
      </c>
      <c r="N536" s="136"/>
      <c r="O536" s="136"/>
      <c r="P536" s="136"/>
      <c r="Q536" s="128">
        <f t="shared" si="19"/>
        <v>-7319.5200000000186</v>
      </c>
      <c r="R536" s="129">
        <f t="shared" si="20"/>
        <v>262.08314193548387</v>
      </c>
    </row>
    <row r="537" spans="1:18" x14ac:dyDescent="0.35">
      <c r="A537" s="135">
        <v>6</v>
      </c>
      <c r="B537" s="136" t="s">
        <v>60</v>
      </c>
      <c r="C537" s="136" t="s">
        <v>397</v>
      </c>
      <c r="D537" s="136" t="s">
        <v>123</v>
      </c>
      <c r="E537" s="136" t="s">
        <v>398</v>
      </c>
      <c r="F537" s="136" t="s">
        <v>180</v>
      </c>
      <c r="G537" s="136" t="s">
        <v>773</v>
      </c>
      <c r="H537" s="137">
        <v>3899</v>
      </c>
      <c r="I537" s="135">
        <v>3</v>
      </c>
      <c r="J537" s="138">
        <f>'เลย '!F89</f>
        <v>207253.53</v>
      </c>
      <c r="K537" s="139">
        <f>SUM('เลย '!AI89)</f>
        <v>608173.71</v>
      </c>
      <c r="L537" s="140">
        <f>'เลย '!AJ89</f>
        <v>987970.74</v>
      </c>
      <c r="M537" s="140">
        <f>'เลย '!AK89</f>
        <v>948296.48</v>
      </c>
      <c r="N537" s="136"/>
      <c r="O537" s="136"/>
      <c r="P537" s="136"/>
      <c r="Q537" s="128">
        <f t="shared" si="19"/>
        <v>39674.260000000009</v>
      </c>
      <c r="R537" s="129">
        <f t="shared" si="20"/>
        <v>253.39080276994102</v>
      </c>
    </row>
    <row r="538" spans="1:18" x14ac:dyDescent="0.35">
      <c r="A538" s="135">
        <v>7</v>
      </c>
      <c r="B538" s="136" t="s">
        <v>60</v>
      </c>
      <c r="C538" s="136" t="s">
        <v>397</v>
      </c>
      <c r="D538" s="136" t="s">
        <v>123</v>
      </c>
      <c r="E538" s="136" t="s">
        <v>398</v>
      </c>
      <c r="F538" s="136" t="s">
        <v>180</v>
      </c>
      <c r="G538" s="136" t="s">
        <v>774</v>
      </c>
      <c r="H538" s="137">
        <v>1800</v>
      </c>
      <c r="I538" s="135">
        <v>2</v>
      </c>
      <c r="J538" s="138">
        <f>'เลย '!F90</f>
        <v>229704.44</v>
      </c>
      <c r="K538" s="139">
        <f>SUM('เลย '!AI90)</f>
        <v>267516.32</v>
      </c>
      <c r="L538" s="140">
        <f>'เลย '!AJ90</f>
        <v>498761.41</v>
      </c>
      <c r="M538" s="140">
        <f>'เลย '!AK90</f>
        <v>429517.35</v>
      </c>
      <c r="N538" s="136"/>
      <c r="O538" s="136"/>
      <c r="P538" s="136"/>
      <c r="Q538" s="128">
        <f t="shared" si="19"/>
        <v>69244.06</v>
      </c>
      <c r="R538" s="129">
        <f t="shared" si="20"/>
        <v>277.08967222222219</v>
      </c>
    </row>
    <row r="539" spans="1:18" x14ac:dyDescent="0.35">
      <c r="A539" s="135">
        <v>8</v>
      </c>
      <c r="B539" s="136" t="s">
        <v>60</v>
      </c>
      <c r="C539" s="136" t="s">
        <v>397</v>
      </c>
      <c r="D539" s="136" t="s">
        <v>123</v>
      </c>
      <c r="E539" s="136" t="s">
        <v>398</v>
      </c>
      <c r="F539" s="136" t="s">
        <v>180</v>
      </c>
      <c r="G539" s="136" t="s">
        <v>775</v>
      </c>
      <c r="H539" s="137">
        <v>5876</v>
      </c>
      <c r="I539" s="135">
        <v>4</v>
      </c>
      <c r="J539" s="138">
        <f>'เลย '!F91</f>
        <v>354569.53</v>
      </c>
      <c r="K539" s="139">
        <f>SUM('เลย '!AI91)</f>
        <v>402978.05000000005</v>
      </c>
      <c r="L539" s="140">
        <f>'เลย '!AJ91</f>
        <v>1423170.52</v>
      </c>
      <c r="M539" s="140">
        <f>'เลย '!AK91</f>
        <v>1474705.4000000001</v>
      </c>
      <c r="N539" s="136"/>
      <c r="O539" s="136"/>
      <c r="P539" s="136"/>
      <c r="Q539" s="128">
        <f t="shared" si="19"/>
        <v>-51534.880000000121</v>
      </c>
      <c r="R539" s="129">
        <f t="shared" si="20"/>
        <v>242.20056501021102</v>
      </c>
    </row>
    <row r="540" spans="1:18" x14ac:dyDescent="0.35">
      <c r="A540" s="135">
        <v>9</v>
      </c>
      <c r="B540" s="136" t="s">
        <v>60</v>
      </c>
      <c r="C540" s="136" t="s">
        <v>397</v>
      </c>
      <c r="D540" s="136" t="s">
        <v>123</v>
      </c>
      <c r="E540" s="136" t="s">
        <v>398</v>
      </c>
      <c r="F540" s="136" t="s">
        <v>180</v>
      </c>
      <c r="G540" s="136" t="s">
        <v>776</v>
      </c>
      <c r="H540" s="137">
        <v>1689</v>
      </c>
      <c r="I540" s="135">
        <v>2</v>
      </c>
      <c r="J540" s="138">
        <f>'เลย '!F92</f>
        <v>177069.4</v>
      </c>
      <c r="K540" s="139">
        <f>SUM('เลย '!AI92)</f>
        <v>169904.5</v>
      </c>
      <c r="L540" s="140">
        <f>'เลย '!AJ92</f>
        <v>677633.29</v>
      </c>
      <c r="M540" s="140">
        <f>'เลย '!AK92</f>
        <v>753057.1</v>
      </c>
      <c r="N540" s="136"/>
      <c r="O540" s="136"/>
      <c r="P540" s="136"/>
      <c r="Q540" s="128">
        <f t="shared" si="19"/>
        <v>-75423.809999999939</v>
      </c>
      <c r="R540" s="129">
        <f t="shared" si="20"/>
        <v>401.2038425103612</v>
      </c>
    </row>
    <row r="541" spans="1:18" x14ac:dyDescent="0.35">
      <c r="A541" s="135">
        <v>10</v>
      </c>
      <c r="B541" s="136" t="s">
        <v>60</v>
      </c>
      <c r="C541" s="136" t="s">
        <v>397</v>
      </c>
      <c r="D541" s="136" t="s">
        <v>123</v>
      </c>
      <c r="E541" s="136" t="s">
        <v>398</v>
      </c>
      <c r="F541" s="136" t="s">
        <v>180</v>
      </c>
      <c r="G541" s="136" t="s">
        <v>777</v>
      </c>
      <c r="H541" s="137">
        <v>3572</v>
      </c>
      <c r="I541" s="135">
        <v>3</v>
      </c>
      <c r="J541" s="138">
        <f>'เลย '!F93</f>
        <v>390152.55</v>
      </c>
      <c r="K541" s="139">
        <f>SUM('เลย '!AI93)</f>
        <v>478162.76</v>
      </c>
      <c r="L541" s="140">
        <f>'เลย '!AJ93</f>
        <v>616912.25</v>
      </c>
      <c r="M541" s="140">
        <f>'เลย '!AK93</f>
        <v>541295.82999999996</v>
      </c>
      <c r="N541" s="136"/>
      <c r="O541" s="136"/>
      <c r="P541" s="136"/>
      <c r="Q541" s="128">
        <f t="shared" si="19"/>
        <v>75616.420000000042</v>
      </c>
      <c r="R541" s="129">
        <f t="shared" si="20"/>
        <v>172.70779675251958</v>
      </c>
    </row>
    <row r="542" spans="1:18" x14ac:dyDescent="0.35">
      <c r="A542" s="135">
        <v>11</v>
      </c>
      <c r="B542" s="136" t="s">
        <v>60</v>
      </c>
      <c r="C542" s="136" t="s">
        <v>397</v>
      </c>
      <c r="D542" s="136" t="s">
        <v>123</v>
      </c>
      <c r="E542" s="136" t="s">
        <v>398</v>
      </c>
      <c r="F542" s="136" t="s">
        <v>180</v>
      </c>
      <c r="G542" s="136" t="s">
        <v>778</v>
      </c>
      <c r="H542" s="137">
        <v>3222</v>
      </c>
      <c r="I542" s="135">
        <v>3</v>
      </c>
      <c r="J542" s="138">
        <f>'เลย '!F94</f>
        <v>278309.23</v>
      </c>
      <c r="K542" s="139">
        <f>SUM('เลย '!AI94)</f>
        <v>494040.47</v>
      </c>
      <c r="L542" s="140">
        <f>'เลย '!AJ94</f>
        <v>1054696.24</v>
      </c>
      <c r="M542" s="140">
        <f>'เลย '!AK94</f>
        <v>1088755.02</v>
      </c>
      <c r="N542" s="136"/>
      <c r="O542" s="136"/>
      <c r="P542" s="136"/>
      <c r="Q542" s="128">
        <f t="shared" si="19"/>
        <v>-34058.780000000028</v>
      </c>
      <c r="R542" s="129">
        <f t="shared" si="20"/>
        <v>327.34209807572938</v>
      </c>
    </row>
    <row r="543" spans="1:18" x14ac:dyDescent="0.35">
      <c r="A543" s="135">
        <v>12</v>
      </c>
      <c r="B543" s="136" t="s">
        <v>60</v>
      </c>
      <c r="C543" s="136" t="s">
        <v>397</v>
      </c>
      <c r="D543" s="136" t="s">
        <v>123</v>
      </c>
      <c r="E543" s="136" t="s">
        <v>398</v>
      </c>
      <c r="F543" s="136" t="s">
        <v>180</v>
      </c>
      <c r="G543" s="136" t="s">
        <v>779</v>
      </c>
      <c r="H543" s="137">
        <v>3078</v>
      </c>
      <c r="I543" s="135">
        <v>3</v>
      </c>
      <c r="J543" s="138">
        <f>'เลย '!F95</f>
        <v>258045.36</v>
      </c>
      <c r="K543" s="139">
        <f>SUM('เลย '!AI95)</f>
        <v>210516.95</v>
      </c>
      <c r="L543" s="140">
        <f>'เลย '!AJ95</f>
        <v>801328.9</v>
      </c>
      <c r="M543" s="140">
        <f>'เลย '!AK95</f>
        <v>761596.18</v>
      </c>
      <c r="N543" s="136"/>
      <c r="O543" s="136"/>
      <c r="P543" s="136"/>
      <c r="Q543" s="128">
        <f t="shared" si="19"/>
        <v>39732.719999999972</v>
      </c>
      <c r="R543" s="129">
        <f t="shared" si="20"/>
        <v>260.34077322936974</v>
      </c>
    </row>
    <row r="544" spans="1:18" x14ac:dyDescent="0.35">
      <c r="A544" s="135">
        <v>13</v>
      </c>
      <c r="B544" s="136" t="s">
        <v>60</v>
      </c>
      <c r="C544" s="136" t="s">
        <v>397</v>
      </c>
      <c r="D544" s="136" t="s">
        <v>123</v>
      </c>
      <c r="E544" s="136" t="s">
        <v>398</v>
      </c>
      <c r="F544" s="136" t="s">
        <v>180</v>
      </c>
      <c r="G544" s="136" t="s">
        <v>780</v>
      </c>
      <c r="H544" s="137">
        <v>4264</v>
      </c>
      <c r="I544" s="135">
        <v>3</v>
      </c>
      <c r="J544" s="138">
        <f>'เลย '!F96</f>
        <v>342307.38</v>
      </c>
      <c r="K544" s="139">
        <f>SUM('เลย '!AI96)</f>
        <v>362657.12</v>
      </c>
      <c r="L544" s="140">
        <f>'เลย '!AJ96</f>
        <v>696712.85</v>
      </c>
      <c r="M544" s="140">
        <f>'เลย '!AK96</f>
        <v>551233.30000000005</v>
      </c>
      <c r="N544" s="136"/>
      <c r="O544" s="136"/>
      <c r="P544" s="136"/>
      <c r="Q544" s="128">
        <f t="shared" si="19"/>
        <v>145479.54999999993</v>
      </c>
      <c r="R544" s="129">
        <f t="shared" si="20"/>
        <v>163.39419559099437</v>
      </c>
    </row>
    <row r="545" spans="1:18" x14ac:dyDescent="0.35">
      <c r="A545" s="135">
        <v>14</v>
      </c>
      <c r="B545" s="136" t="s">
        <v>60</v>
      </c>
      <c r="C545" s="136" t="s">
        <v>397</v>
      </c>
      <c r="D545" s="136" t="s">
        <v>123</v>
      </c>
      <c r="E545" s="136" t="s">
        <v>398</v>
      </c>
      <c r="F545" s="136" t="s">
        <v>180</v>
      </c>
      <c r="G545" s="136" t="s">
        <v>781</v>
      </c>
      <c r="H545" s="137">
        <v>5763</v>
      </c>
      <c r="I545" s="135">
        <v>4</v>
      </c>
      <c r="J545" s="138">
        <f>'เลย '!F97</f>
        <v>382083.52</v>
      </c>
      <c r="K545" s="139">
        <f>SUM('เลย '!AI97)</f>
        <v>681429.12</v>
      </c>
      <c r="L545" s="140">
        <f>'เลย '!AJ97</f>
        <v>1006985.64</v>
      </c>
      <c r="M545" s="140">
        <f>'เลย '!AK97</f>
        <v>676054.98</v>
      </c>
      <c r="N545" s="136"/>
      <c r="O545" s="136"/>
      <c r="P545" s="136"/>
      <c r="Q545" s="128">
        <f t="shared" si="19"/>
        <v>330930.66000000003</v>
      </c>
      <c r="R545" s="129">
        <f t="shared" si="20"/>
        <v>174.73288912024987</v>
      </c>
    </row>
    <row r="546" spans="1:18" x14ac:dyDescent="0.35">
      <c r="A546" s="135">
        <v>15</v>
      </c>
      <c r="B546" s="136" t="s">
        <v>60</v>
      </c>
      <c r="C546" s="136" t="s">
        <v>397</v>
      </c>
      <c r="D546" s="136" t="s">
        <v>123</v>
      </c>
      <c r="E546" s="136" t="s">
        <v>398</v>
      </c>
      <c r="F546" s="136" t="s">
        <v>180</v>
      </c>
      <c r="G546" s="136" t="s">
        <v>782</v>
      </c>
      <c r="H546" s="137">
        <v>3934</v>
      </c>
      <c r="I546" s="135">
        <v>3</v>
      </c>
      <c r="J546" s="138">
        <f>'เลย '!F98</f>
        <v>604559.93000000005</v>
      </c>
      <c r="K546" s="139">
        <f>SUM('เลย '!AI98)</f>
        <v>730768.16</v>
      </c>
      <c r="L546" s="140">
        <f>'เลย '!AJ98</f>
        <v>1153237.95</v>
      </c>
      <c r="M546" s="140">
        <f>'เลย '!AK98</f>
        <v>967221.74000000011</v>
      </c>
      <c r="N546" s="136"/>
      <c r="O546" s="136"/>
      <c r="P546" s="136"/>
      <c r="Q546" s="128">
        <f t="shared" si="19"/>
        <v>186016.20999999985</v>
      </c>
      <c r="R546" s="129">
        <f t="shared" si="20"/>
        <v>293.14640315200813</v>
      </c>
    </row>
    <row r="547" spans="1:18" x14ac:dyDescent="0.35">
      <c r="A547" s="135">
        <v>16</v>
      </c>
      <c r="B547" s="136" t="s">
        <v>60</v>
      </c>
      <c r="C547" s="136" t="s">
        <v>397</v>
      </c>
      <c r="D547" s="136" t="s">
        <v>123</v>
      </c>
      <c r="E547" s="136" t="s">
        <v>398</v>
      </c>
      <c r="F547" s="136" t="s">
        <v>180</v>
      </c>
      <c r="G547" s="136" t="s">
        <v>783</v>
      </c>
      <c r="H547" s="137">
        <v>6112</v>
      </c>
      <c r="I547" s="135">
        <v>5</v>
      </c>
      <c r="J547" s="138">
        <f>'เลย '!F99</f>
        <v>1570933.81</v>
      </c>
      <c r="K547" s="139">
        <f>SUM('เลย '!AI99)</f>
        <v>1688310.6800000002</v>
      </c>
      <c r="L547" s="140">
        <f>'เลย '!AJ99</f>
        <v>2193162.16</v>
      </c>
      <c r="M547" s="140">
        <f>'เลย '!AK99</f>
        <v>1337107.3899999999</v>
      </c>
      <c r="N547" s="136"/>
      <c r="O547" s="136"/>
      <c r="P547" s="136"/>
      <c r="Q547" s="128">
        <f t="shared" si="19"/>
        <v>856054.77000000025</v>
      </c>
      <c r="R547" s="129">
        <f t="shared" si="20"/>
        <v>358.82888743455499</v>
      </c>
    </row>
    <row r="548" spans="1:18" x14ac:dyDescent="0.35">
      <c r="A548" s="135">
        <v>17</v>
      </c>
      <c r="B548" s="136" t="s">
        <v>60</v>
      </c>
      <c r="C548" s="136" t="s">
        <v>397</v>
      </c>
      <c r="D548" s="136" t="s">
        <v>123</v>
      </c>
      <c r="E548" s="136" t="s">
        <v>398</v>
      </c>
      <c r="F548" s="136" t="s">
        <v>180</v>
      </c>
      <c r="G548" s="136" t="s">
        <v>784</v>
      </c>
      <c r="H548" s="137">
        <v>3215</v>
      </c>
      <c r="I548" s="135">
        <v>3</v>
      </c>
      <c r="J548" s="138">
        <f>'เลย '!F100</f>
        <v>154233.68</v>
      </c>
      <c r="K548" s="139">
        <f>SUM('เลย '!AI100)</f>
        <v>182478.32</v>
      </c>
      <c r="L548" s="140">
        <f>'เลย '!AJ100</f>
        <v>501212.13</v>
      </c>
      <c r="M548" s="140">
        <f>'เลย '!AK100</f>
        <v>565407.52</v>
      </c>
      <c r="N548" s="136"/>
      <c r="O548" s="136"/>
      <c r="P548" s="136"/>
      <c r="Q548" s="128">
        <f t="shared" si="19"/>
        <v>-64195.390000000014</v>
      </c>
      <c r="R548" s="129">
        <f t="shared" si="20"/>
        <v>155.89801866251943</v>
      </c>
    </row>
    <row r="549" spans="1:18" x14ac:dyDescent="0.35">
      <c r="A549" s="135">
        <v>18</v>
      </c>
      <c r="B549" s="136" t="s">
        <v>60</v>
      </c>
      <c r="C549" s="136" t="s">
        <v>397</v>
      </c>
      <c r="D549" s="136" t="s">
        <v>123</v>
      </c>
      <c r="E549" s="136" t="s">
        <v>398</v>
      </c>
      <c r="F549" s="136" t="s">
        <v>180</v>
      </c>
      <c r="G549" s="136" t="s">
        <v>785</v>
      </c>
      <c r="H549" s="137">
        <v>4457</v>
      </c>
      <c r="I549" s="135">
        <v>3</v>
      </c>
      <c r="J549" s="138">
        <f>'เลย '!F101</f>
        <v>392891.75</v>
      </c>
      <c r="K549" s="139">
        <f>SUM('เลย '!AI101)</f>
        <v>449166.72</v>
      </c>
      <c r="L549" s="140">
        <f>'เลย '!AJ101</f>
        <v>1237627.5699999998</v>
      </c>
      <c r="M549" s="140">
        <f>'เลย '!AK101</f>
        <v>1131851.48</v>
      </c>
      <c r="N549" s="136"/>
      <c r="O549" s="136"/>
      <c r="P549" s="136"/>
      <c r="Q549" s="128">
        <f t="shared" si="19"/>
        <v>105776.08999999985</v>
      </c>
      <c r="R549" s="129">
        <f t="shared" si="20"/>
        <v>277.68175229975316</v>
      </c>
    </row>
    <row r="550" spans="1:18" s="147" customFormat="1" x14ac:dyDescent="0.35">
      <c r="A550" s="141">
        <v>9</v>
      </c>
      <c r="B550" s="142" t="s">
        <v>60</v>
      </c>
      <c r="C550" s="142"/>
      <c r="D550" s="142"/>
      <c r="E550" s="142" t="s">
        <v>77</v>
      </c>
      <c r="F550" s="142"/>
      <c r="G550" s="142" t="s">
        <v>400</v>
      </c>
      <c r="H550" s="148">
        <f>SUM(H532:H549)</f>
        <v>73922</v>
      </c>
      <c r="I550" s="141"/>
      <c r="J550" s="144">
        <f>SUM(J532:J549)</f>
        <v>7813387.3899999987</v>
      </c>
      <c r="K550" s="144">
        <f>SUM(K532:K549)</f>
        <v>9162019.5300000012</v>
      </c>
      <c r="L550" s="144">
        <f>SUM(L532:L549)</f>
        <v>18295028.220000003</v>
      </c>
      <c r="M550" s="144">
        <f>SUM(M532:M549)</f>
        <v>16400061.740000002</v>
      </c>
      <c r="N550" s="142">
        <v>17</v>
      </c>
      <c r="O550" s="142">
        <v>17</v>
      </c>
      <c r="P550" s="142">
        <f>N550-O550</f>
        <v>0</v>
      </c>
      <c r="Q550" s="145">
        <f t="shared" si="19"/>
        <v>1894966.4800000004</v>
      </c>
      <c r="R550" s="146">
        <f>L550/H550</f>
        <v>247.49097995184115</v>
      </c>
    </row>
    <row r="551" spans="1:18" x14ac:dyDescent="0.35">
      <c r="A551" s="135">
        <v>1</v>
      </c>
      <c r="B551" s="136" t="s">
        <v>60</v>
      </c>
      <c r="C551" s="136" t="s">
        <v>401</v>
      </c>
      <c r="D551" s="136" t="s">
        <v>128</v>
      </c>
      <c r="E551" s="136" t="s">
        <v>402</v>
      </c>
      <c r="F551" s="136" t="s">
        <v>210</v>
      </c>
      <c r="G551" s="136" t="s">
        <v>403</v>
      </c>
      <c r="H551" s="137"/>
      <c r="I551" s="135"/>
      <c r="J551" s="138"/>
      <c r="K551" s="139"/>
      <c r="L551" s="140"/>
      <c r="M551" s="140"/>
      <c r="N551" s="136"/>
      <c r="O551" s="136"/>
      <c r="P551" s="136"/>
    </row>
    <row r="552" spans="1:18" x14ac:dyDescent="0.35">
      <c r="A552" s="135">
        <v>2</v>
      </c>
      <c r="B552" s="136" t="s">
        <v>60</v>
      </c>
      <c r="C552" s="136" t="s">
        <v>401</v>
      </c>
      <c r="D552" s="136" t="s">
        <v>128</v>
      </c>
      <c r="E552" s="136" t="s">
        <v>402</v>
      </c>
      <c r="F552" s="136" t="s">
        <v>180</v>
      </c>
      <c r="G552" s="136" t="s">
        <v>786</v>
      </c>
      <c r="H552" s="137">
        <v>2578</v>
      </c>
      <c r="I552" s="135">
        <v>2</v>
      </c>
      <c r="J552" s="138">
        <f>'เลย '!F102</f>
        <v>270746.87</v>
      </c>
      <c r="K552" s="139">
        <f>SUM('เลย '!AI102)</f>
        <v>303059.56</v>
      </c>
      <c r="L552" s="140">
        <f>'เลย '!AJ102</f>
        <v>759495.09000000008</v>
      </c>
      <c r="M552" s="140">
        <f>'เลย '!AK102</f>
        <v>710766.86</v>
      </c>
      <c r="N552" s="136"/>
      <c r="O552" s="136"/>
      <c r="P552" s="136"/>
      <c r="Q552" s="128">
        <f t="shared" si="19"/>
        <v>48728.230000000098</v>
      </c>
      <c r="R552" s="129">
        <f t="shared" si="20"/>
        <v>294.60631885182318</v>
      </c>
    </row>
    <row r="553" spans="1:18" x14ac:dyDescent="0.35">
      <c r="A553" s="135">
        <v>3</v>
      </c>
      <c r="B553" s="136" t="s">
        <v>60</v>
      </c>
      <c r="C553" s="136" t="s">
        <v>401</v>
      </c>
      <c r="D553" s="136" t="s">
        <v>128</v>
      </c>
      <c r="E553" s="136" t="s">
        <v>402</v>
      </c>
      <c r="F553" s="136" t="s">
        <v>180</v>
      </c>
      <c r="G553" s="136" t="s">
        <v>787</v>
      </c>
      <c r="H553" s="137">
        <v>5205</v>
      </c>
      <c r="I553" s="135">
        <v>4</v>
      </c>
      <c r="J553" s="138">
        <f>'เลย '!F103</f>
        <v>175305.51</v>
      </c>
      <c r="K553" s="139">
        <f>SUM('เลย '!AI103)</f>
        <v>199137.7</v>
      </c>
      <c r="L553" s="140">
        <f>'เลย '!AJ103</f>
        <v>958406.03</v>
      </c>
      <c r="M553" s="140">
        <f>'เลย '!AK103</f>
        <v>991099.05</v>
      </c>
      <c r="N553" s="136"/>
      <c r="O553" s="136"/>
      <c r="P553" s="136"/>
      <c r="Q553" s="128">
        <f t="shared" si="19"/>
        <v>-32693.020000000019</v>
      </c>
      <c r="R553" s="129">
        <f t="shared" si="20"/>
        <v>184.13180211335256</v>
      </c>
    </row>
    <row r="554" spans="1:18" x14ac:dyDescent="0.35">
      <c r="A554" s="135">
        <v>4</v>
      </c>
      <c r="B554" s="136" t="s">
        <v>60</v>
      </c>
      <c r="C554" s="136" t="s">
        <v>401</v>
      </c>
      <c r="D554" s="136" t="s">
        <v>128</v>
      </c>
      <c r="E554" s="136" t="s">
        <v>402</v>
      </c>
      <c r="F554" s="136" t="s">
        <v>180</v>
      </c>
      <c r="G554" s="136" t="s">
        <v>788</v>
      </c>
      <c r="H554" s="137">
        <v>3001</v>
      </c>
      <c r="I554" s="135">
        <v>3</v>
      </c>
      <c r="J554" s="138">
        <f>'เลย '!F104</f>
        <v>166732.95000000001</v>
      </c>
      <c r="K554" s="139">
        <f>SUM('เลย '!AI104)</f>
        <v>210503.59</v>
      </c>
      <c r="L554" s="140">
        <f>'เลย '!AJ104</f>
        <v>883395.05</v>
      </c>
      <c r="M554" s="140">
        <f>'เลย '!AK104</f>
        <v>683343.20000000007</v>
      </c>
      <c r="N554" s="136"/>
      <c r="O554" s="136"/>
      <c r="P554" s="136"/>
      <c r="Q554" s="128">
        <f t="shared" si="19"/>
        <v>200051.84999999998</v>
      </c>
      <c r="R554" s="129">
        <f t="shared" si="20"/>
        <v>294.36689436854385</v>
      </c>
    </row>
    <row r="555" spans="1:18" x14ac:dyDescent="0.35">
      <c r="A555" s="135">
        <v>5</v>
      </c>
      <c r="B555" s="136" t="s">
        <v>60</v>
      </c>
      <c r="C555" s="136" t="s">
        <v>401</v>
      </c>
      <c r="D555" s="136" t="s">
        <v>128</v>
      </c>
      <c r="E555" s="136" t="s">
        <v>402</v>
      </c>
      <c r="F555" s="136" t="s">
        <v>180</v>
      </c>
      <c r="G555" s="136" t="s">
        <v>789</v>
      </c>
      <c r="H555" s="137">
        <v>3193</v>
      </c>
      <c r="I555" s="135">
        <v>3</v>
      </c>
      <c r="J555" s="138">
        <f>'เลย '!F105</f>
        <v>186493.84</v>
      </c>
      <c r="K555" s="289">
        <f>SUM('เลย '!AI105)</f>
        <v>322282.89999999997</v>
      </c>
      <c r="L555" s="140">
        <f>'เลย '!AJ105</f>
        <v>706244.89</v>
      </c>
      <c r="M555" s="140">
        <f>'เลย '!AK105</f>
        <v>742719.6</v>
      </c>
      <c r="N555" s="136"/>
      <c r="O555" s="136"/>
      <c r="P555" s="136"/>
      <c r="Q555" s="128">
        <f t="shared" si="19"/>
        <v>-36474.709999999963</v>
      </c>
      <c r="R555" s="129">
        <f t="shared" si="20"/>
        <v>221.18537112433449</v>
      </c>
    </row>
    <row r="556" spans="1:18" x14ac:dyDescent="0.35">
      <c r="A556" s="135">
        <v>6</v>
      </c>
      <c r="B556" s="136" t="s">
        <v>60</v>
      </c>
      <c r="C556" s="136" t="s">
        <v>401</v>
      </c>
      <c r="D556" s="136" t="s">
        <v>128</v>
      </c>
      <c r="E556" s="136" t="s">
        <v>402</v>
      </c>
      <c r="F556" s="136" t="s">
        <v>180</v>
      </c>
      <c r="G556" s="136" t="s">
        <v>790</v>
      </c>
      <c r="H556" s="137">
        <v>4152</v>
      </c>
      <c r="I556" s="135">
        <v>3</v>
      </c>
      <c r="J556" s="138">
        <f>'เลย '!F106</f>
        <v>150050.19</v>
      </c>
      <c r="K556" s="139">
        <f>SUM('เลย '!AI106)</f>
        <v>180377.91</v>
      </c>
      <c r="L556" s="140">
        <f>'เลย '!AJ106</f>
        <v>505541</v>
      </c>
      <c r="M556" s="140">
        <f>'เลย '!AK106</f>
        <v>568085.39</v>
      </c>
      <c r="N556" s="136"/>
      <c r="O556" s="136"/>
      <c r="P556" s="136"/>
      <c r="Q556" s="128">
        <f t="shared" si="19"/>
        <v>-62544.390000000014</v>
      </c>
      <c r="R556" s="129">
        <f t="shared" si="20"/>
        <v>121.75842967244701</v>
      </c>
    </row>
    <row r="557" spans="1:18" s="147" customFormat="1" x14ac:dyDescent="0.35">
      <c r="A557" s="141">
        <v>10</v>
      </c>
      <c r="B557" s="142" t="s">
        <v>60</v>
      </c>
      <c r="C557" s="142"/>
      <c r="D557" s="142"/>
      <c r="E557" s="142" t="s">
        <v>77</v>
      </c>
      <c r="F557" s="142"/>
      <c r="G557" s="142" t="s">
        <v>404</v>
      </c>
      <c r="H557" s="148">
        <f>SUM(H551:H556)</f>
        <v>18129</v>
      </c>
      <c r="I557" s="141"/>
      <c r="J557" s="144">
        <f>SUM(J551:J556)</f>
        <v>949329.3600000001</v>
      </c>
      <c r="K557" s="144">
        <f>SUM(K551:K556)</f>
        <v>1215361.6599999999</v>
      </c>
      <c r="L557" s="144">
        <f>SUM(L551:L556)</f>
        <v>3813082.06</v>
      </c>
      <c r="M557" s="144">
        <f>SUM(M551:M556)</f>
        <v>3696014.1000000006</v>
      </c>
      <c r="N557" s="142">
        <v>5</v>
      </c>
      <c r="O557" s="142">
        <v>5</v>
      </c>
      <c r="P557" s="142">
        <f>N557-O557</f>
        <v>0</v>
      </c>
      <c r="Q557" s="145">
        <f t="shared" si="19"/>
        <v>117067.9599999995</v>
      </c>
      <c r="R557" s="146">
        <f>L557/H557</f>
        <v>210.33052347068232</v>
      </c>
    </row>
    <row r="558" spans="1:18" x14ac:dyDescent="0.35">
      <c r="A558" s="135">
        <v>1</v>
      </c>
      <c r="B558" s="136" t="s">
        <v>60</v>
      </c>
      <c r="C558" s="136" t="s">
        <v>405</v>
      </c>
      <c r="D558" s="136" t="s">
        <v>133</v>
      </c>
      <c r="E558" s="136" t="s">
        <v>406</v>
      </c>
      <c r="F558" s="136" t="s">
        <v>210</v>
      </c>
      <c r="G558" s="136" t="s">
        <v>407</v>
      </c>
      <c r="H558" s="137"/>
      <c r="I558" s="135"/>
      <c r="J558" s="138"/>
      <c r="K558" s="139"/>
      <c r="L558" s="140"/>
      <c r="M558" s="140"/>
      <c r="N558" s="136"/>
      <c r="O558" s="136"/>
      <c r="P558" s="136"/>
    </row>
    <row r="559" spans="1:18" x14ac:dyDescent="0.35">
      <c r="A559" s="135">
        <v>2</v>
      </c>
      <c r="B559" s="136" t="s">
        <v>60</v>
      </c>
      <c r="C559" s="136" t="s">
        <v>405</v>
      </c>
      <c r="D559" s="136" t="s">
        <v>133</v>
      </c>
      <c r="E559" s="136" t="s">
        <v>406</v>
      </c>
      <c r="F559" s="136" t="s">
        <v>180</v>
      </c>
      <c r="G559" s="136" t="s">
        <v>791</v>
      </c>
      <c r="H559" s="137">
        <v>4559</v>
      </c>
      <c r="I559" s="135">
        <v>4</v>
      </c>
      <c r="J559" s="138">
        <f>'เลย '!F107</f>
        <v>580603.67000000004</v>
      </c>
      <c r="K559" s="139">
        <f>SUM('เลย '!AI107)</f>
        <v>686367.55999999994</v>
      </c>
      <c r="L559" s="140">
        <f>'เลย '!AJ107</f>
        <v>1419910.98</v>
      </c>
      <c r="M559" s="140">
        <f>'เลย '!AK107</f>
        <v>1233524.8199999998</v>
      </c>
      <c r="N559" s="136"/>
      <c r="O559" s="136"/>
      <c r="P559" s="136"/>
      <c r="Q559" s="128">
        <f t="shared" si="19"/>
        <v>186386.16000000015</v>
      </c>
      <c r="R559" s="129">
        <f t="shared" si="20"/>
        <v>311.4522877824084</v>
      </c>
    </row>
    <row r="560" spans="1:18" x14ac:dyDescent="0.35">
      <c r="A560" s="135">
        <v>3</v>
      </c>
      <c r="B560" s="136" t="s">
        <v>60</v>
      </c>
      <c r="C560" s="136" t="s">
        <v>405</v>
      </c>
      <c r="D560" s="136" t="s">
        <v>133</v>
      </c>
      <c r="E560" s="136" t="s">
        <v>406</v>
      </c>
      <c r="F560" s="136" t="s">
        <v>180</v>
      </c>
      <c r="G560" s="136" t="s">
        <v>792</v>
      </c>
      <c r="H560" s="137">
        <v>1402</v>
      </c>
      <c r="I560" s="135">
        <v>1</v>
      </c>
      <c r="J560" s="138">
        <f>'เลย '!F108</f>
        <v>316696.93</v>
      </c>
      <c r="K560" s="139">
        <f>SUM('เลย '!AI108)</f>
        <v>322960.07</v>
      </c>
      <c r="L560" s="140">
        <f>'เลย '!AJ108</f>
        <v>725437.31</v>
      </c>
      <c r="M560" s="140">
        <f>'เลย '!AK108</f>
        <v>722314.05</v>
      </c>
      <c r="N560" s="136"/>
      <c r="O560" s="136"/>
      <c r="P560" s="136"/>
      <c r="Q560" s="128">
        <f t="shared" si="19"/>
        <v>3123.2600000000093</v>
      </c>
      <c r="R560" s="129">
        <f>L560/H560</f>
        <v>517.43032097004289</v>
      </c>
    </row>
    <row r="561" spans="1:18" x14ac:dyDescent="0.35">
      <c r="A561" s="135">
        <v>4</v>
      </c>
      <c r="B561" s="136" t="s">
        <v>60</v>
      </c>
      <c r="C561" s="136" t="s">
        <v>405</v>
      </c>
      <c r="D561" s="136" t="s">
        <v>133</v>
      </c>
      <c r="E561" s="136" t="s">
        <v>406</v>
      </c>
      <c r="F561" s="136" t="s">
        <v>180</v>
      </c>
      <c r="G561" s="136" t="s">
        <v>793</v>
      </c>
      <c r="H561" s="137">
        <v>4041</v>
      </c>
      <c r="I561" s="135">
        <v>3</v>
      </c>
      <c r="J561" s="138">
        <f>'เลย '!F109</f>
        <v>442834.04</v>
      </c>
      <c r="K561" s="139">
        <f>SUM('เลย '!AI109)</f>
        <v>465078.14999999997</v>
      </c>
      <c r="L561" s="140">
        <f>'เลย '!AJ109</f>
        <v>1068997.6299999999</v>
      </c>
      <c r="M561" s="140">
        <f>'เลย '!AK109</f>
        <v>923798.62</v>
      </c>
      <c r="N561" s="136"/>
      <c r="O561" s="136"/>
      <c r="P561" s="136"/>
      <c r="Q561" s="128">
        <f t="shared" si="19"/>
        <v>145199.00999999989</v>
      </c>
      <c r="R561" s="129">
        <f t="shared" si="20"/>
        <v>264.53789408562233</v>
      </c>
    </row>
    <row r="562" spans="1:18" x14ac:dyDescent="0.35">
      <c r="A562" s="135">
        <v>5</v>
      </c>
      <c r="B562" s="136" t="s">
        <v>60</v>
      </c>
      <c r="C562" s="136" t="s">
        <v>405</v>
      </c>
      <c r="D562" s="136" t="s">
        <v>133</v>
      </c>
      <c r="E562" s="136" t="s">
        <v>406</v>
      </c>
      <c r="F562" s="136" t="s">
        <v>180</v>
      </c>
      <c r="G562" s="136" t="s">
        <v>794</v>
      </c>
      <c r="H562" s="137">
        <v>3664</v>
      </c>
      <c r="I562" s="135">
        <v>3</v>
      </c>
      <c r="J562" s="138">
        <f>'เลย '!F110</f>
        <v>688779.14</v>
      </c>
      <c r="K562" s="139">
        <f>SUM('เลย '!AI110)</f>
        <v>700953.15</v>
      </c>
      <c r="L562" s="140">
        <f>'เลย '!AJ110</f>
        <v>1073937</v>
      </c>
      <c r="M562" s="140">
        <f>'เลย '!AK110</f>
        <v>879708.28</v>
      </c>
      <c r="N562" s="136"/>
      <c r="O562" s="136"/>
      <c r="P562" s="136"/>
      <c r="Q562" s="128">
        <f t="shared" si="19"/>
        <v>194228.71999999997</v>
      </c>
      <c r="R562" s="129">
        <f t="shared" si="20"/>
        <v>293.10507641921396</v>
      </c>
    </row>
    <row r="563" spans="1:18" x14ac:dyDescent="0.35">
      <c r="A563" s="135">
        <v>6</v>
      </c>
      <c r="B563" s="136" t="s">
        <v>60</v>
      </c>
      <c r="C563" s="136" t="s">
        <v>405</v>
      </c>
      <c r="D563" s="136" t="s">
        <v>133</v>
      </c>
      <c r="E563" s="136" t="s">
        <v>406</v>
      </c>
      <c r="F563" s="136" t="s">
        <v>180</v>
      </c>
      <c r="G563" s="136" t="s">
        <v>795</v>
      </c>
      <c r="H563" s="137">
        <v>1748</v>
      </c>
      <c r="I563" s="135">
        <v>2</v>
      </c>
      <c r="J563" s="138">
        <f>'เลย '!F111</f>
        <v>301257.78999999998</v>
      </c>
      <c r="K563" s="139">
        <f>SUM('เลย '!AI111)</f>
        <v>301969.38999999996</v>
      </c>
      <c r="L563" s="140">
        <f>'เลย '!AJ111</f>
        <v>520495.58</v>
      </c>
      <c r="M563" s="140">
        <f>'เลย '!AK111</f>
        <v>469746.43</v>
      </c>
      <c r="N563" s="136"/>
      <c r="O563" s="136"/>
      <c r="P563" s="136"/>
      <c r="Q563" s="128">
        <f t="shared" si="19"/>
        <v>50749.150000000023</v>
      </c>
      <c r="R563" s="129">
        <f t="shared" si="20"/>
        <v>297.76635011441647</v>
      </c>
    </row>
    <row r="564" spans="1:18" s="147" customFormat="1" x14ac:dyDescent="0.35">
      <c r="A564" s="141">
        <v>11</v>
      </c>
      <c r="B564" s="142" t="s">
        <v>60</v>
      </c>
      <c r="C564" s="142"/>
      <c r="D564" s="142"/>
      <c r="E564" s="142" t="s">
        <v>77</v>
      </c>
      <c r="F564" s="142"/>
      <c r="G564" s="142" t="s">
        <v>408</v>
      </c>
      <c r="H564" s="148">
        <f>SUM(H558:H563)</f>
        <v>15414</v>
      </c>
      <c r="I564" s="141"/>
      <c r="J564" s="144">
        <f>SUM(J558:J563)</f>
        <v>2330171.5700000003</v>
      </c>
      <c r="K564" s="144">
        <f>SUM(K558:K563)</f>
        <v>2477328.3199999998</v>
      </c>
      <c r="L564" s="144">
        <f>SUM(L558:L563)</f>
        <v>4808778.5</v>
      </c>
      <c r="M564" s="144">
        <f>SUM(M558:M563)</f>
        <v>4229092.1999999993</v>
      </c>
      <c r="N564" s="142">
        <v>5</v>
      </c>
      <c r="O564" s="142">
        <v>5</v>
      </c>
      <c r="P564" s="142">
        <f>N564-O564</f>
        <v>0</v>
      </c>
      <c r="Q564" s="145">
        <f t="shared" si="19"/>
        <v>579686.30000000075</v>
      </c>
      <c r="R564" s="146">
        <f>L564/H564</f>
        <v>311.97473076424029</v>
      </c>
    </row>
    <row r="565" spans="1:18" x14ac:dyDescent="0.35">
      <c r="A565" s="135">
        <v>1</v>
      </c>
      <c r="B565" s="136" t="s">
        <v>60</v>
      </c>
      <c r="C565" s="136" t="s">
        <v>409</v>
      </c>
      <c r="D565" s="136" t="s">
        <v>137</v>
      </c>
      <c r="E565" s="136" t="s">
        <v>410</v>
      </c>
      <c r="F565" s="136" t="s">
        <v>210</v>
      </c>
      <c r="G565" s="136" t="s">
        <v>411</v>
      </c>
      <c r="H565" s="137"/>
      <c r="I565" s="135"/>
      <c r="J565" s="138"/>
      <c r="K565" s="139"/>
      <c r="L565" s="140"/>
      <c r="M565" s="140"/>
      <c r="N565" s="136"/>
      <c r="O565" s="136"/>
      <c r="P565" s="136"/>
    </row>
    <row r="566" spans="1:18" x14ac:dyDescent="0.35">
      <c r="A566" s="135">
        <v>2</v>
      </c>
      <c r="B566" s="136" t="s">
        <v>60</v>
      </c>
      <c r="C566" s="136" t="s">
        <v>409</v>
      </c>
      <c r="D566" s="136" t="s">
        <v>137</v>
      </c>
      <c r="E566" s="136" t="s">
        <v>410</v>
      </c>
      <c r="F566" s="136" t="s">
        <v>180</v>
      </c>
      <c r="G566" s="136" t="s">
        <v>796</v>
      </c>
      <c r="H566" s="137">
        <v>5082</v>
      </c>
      <c r="I566" s="135">
        <v>4</v>
      </c>
      <c r="J566" s="138">
        <f>'เลย '!F112</f>
        <v>1121110.6299999999</v>
      </c>
      <c r="K566" s="139">
        <f>SUM('เลย '!AI112)</f>
        <v>1196512.6899999997</v>
      </c>
      <c r="L566" s="140">
        <f>'เลย '!AJ112</f>
        <v>1401769.55</v>
      </c>
      <c r="M566" s="140">
        <f>'เลย '!AK112</f>
        <v>1263579.71</v>
      </c>
      <c r="N566" s="136"/>
      <c r="O566" s="136"/>
      <c r="P566" s="136"/>
      <c r="Q566" s="128">
        <f t="shared" si="19"/>
        <v>138189.84000000008</v>
      </c>
      <c r="R566" s="129">
        <f t="shared" si="20"/>
        <v>275.83029319165684</v>
      </c>
    </row>
    <row r="567" spans="1:18" x14ac:dyDescent="0.35">
      <c r="A567" s="135">
        <v>3</v>
      </c>
      <c r="B567" s="136" t="s">
        <v>60</v>
      </c>
      <c r="C567" s="136" t="s">
        <v>409</v>
      </c>
      <c r="D567" s="136" t="s">
        <v>137</v>
      </c>
      <c r="E567" s="136" t="s">
        <v>410</v>
      </c>
      <c r="F567" s="136" t="s">
        <v>180</v>
      </c>
      <c r="G567" s="136" t="s">
        <v>797</v>
      </c>
      <c r="H567" s="137">
        <v>5235</v>
      </c>
      <c r="I567" s="135">
        <v>4</v>
      </c>
      <c r="J567" s="138">
        <f>'เลย '!F113</f>
        <v>614215.5</v>
      </c>
      <c r="K567" s="139">
        <f>SUM('เลย '!AI113)</f>
        <v>679232.79</v>
      </c>
      <c r="L567" s="140">
        <f>'เลย '!AJ113</f>
        <v>1404683.33</v>
      </c>
      <c r="M567" s="140">
        <f>'เลย '!AK113</f>
        <v>1289414.3099999998</v>
      </c>
      <c r="N567" s="136"/>
      <c r="O567" s="136"/>
      <c r="P567" s="136"/>
      <c r="Q567" s="128">
        <f t="shared" si="19"/>
        <v>115269.02000000025</v>
      </c>
      <c r="R567" s="129">
        <f t="shared" si="20"/>
        <v>268.3253734479465</v>
      </c>
    </row>
    <row r="568" spans="1:18" x14ac:dyDescent="0.35">
      <c r="A568" s="135">
        <v>4</v>
      </c>
      <c r="B568" s="136" t="s">
        <v>60</v>
      </c>
      <c r="C568" s="136" t="s">
        <v>409</v>
      </c>
      <c r="D568" s="136" t="s">
        <v>137</v>
      </c>
      <c r="E568" s="136" t="s">
        <v>410</v>
      </c>
      <c r="F568" s="136" t="s">
        <v>180</v>
      </c>
      <c r="G568" s="136" t="s">
        <v>798</v>
      </c>
      <c r="H568" s="137">
        <v>2707</v>
      </c>
      <c r="I568" s="135">
        <v>2</v>
      </c>
      <c r="J568" s="138">
        <f>'เลย '!F114</f>
        <v>586077.98</v>
      </c>
      <c r="K568" s="139">
        <f>SUM('เลย '!AI114)</f>
        <v>630161.67999999993</v>
      </c>
      <c r="L568" s="140">
        <f>'เลย '!AJ114</f>
        <v>758756.24</v>
      </c>
      <c r="M568" s="140">
        <f>'เลย '!AK114</f>
        <v>623945.75</v>
      </c>
      <c r="N568" s="136"/>
      <c r="O568" s="136"/>
      <c r="P568" s="136"/>
      <c r="Q568" s="128">
        <f t="shared" si="19"/>
        <v>134810.49</v>
      </c>
      <c r="R568" s="129">
        <f t="shared" si="20"/>
        <v>280.29414111562613</v>
      </c>
    </row>
    <row r="569" spans="1:18" x14ac:dyDescent="0.35">
      <c r="A569" s="135">
        <v>5</v>
      </c>
      <c r="B569" s="136" t="s">
        <v>60</v>
      </c>
      <c r="C569" s="136" t="s">
        <v>409</v>
      </c>
      <c r="D569" s="136" t="s">
        <v>137</v>
      </c>
      <c r="E569" s="136" t="s">
        <v>410</v>
      </c>
      <c r="F569" s="136" t="s">
        <v>180</v>
      </c>
      <c r="G569" s="136" t="s">
        <v>799</v>
      </c>
      <c r="H569" s="137">
        <v>4511</v>
      </c>
      <c r="I569" s="135">
        <v>4</v>
      </c>
      <c r="J569" s="138">
        <f>'เลย '!F115</f>
        <v>619924.15</v>
      </c>
      <c r="K569" s="139">
        <f>SUM('เลย '!AI115)</f>
        <v>703936.32000000007</v>
      </c>
      <c r="L569" s="140">
        <f>'เลย '!AJ115</f>
        <v>1434917.4100000001</v>
      </c>
      <c r="M569" s="140">
        <f>'เลย '!AK115</f>
        <v>1538766.0899999999</v>
      </c>
      <c r="N569" s="136"/>
      <c r="O569" s="136"/>
      <c r="P569" s="136"/>
      <c r="Q569" s="128">
        <f t="shared" si="19"/>
        <v>-103848.6799999997</v>
      </c>
      <c r="R569" s="129">
        <f t="shared" si="20"/>
        <v>318.09297495012197</v>
      </c>
    </row>
    <row r="570" spans="1:18" x14ac:dyDescent="0.35">
      <c r="A570" s="135">
        <v>6</v>
      </c>
      <c r="B570" s="136" t="s">
        <v>60</v>
      </c>
      <c r="C570" s="136" t="s">
        <v>409</v>
      </c>
      <c r="D570" s="136" t="s">
        <v>137</v>
      </c>
      <c r="E570" s="136" t="s">
        <v>410</v>
      </c>
      <c r="F570" s="136" t="s">
        <v>180</v>
      </c>
      <c r="G570" s="136" t="s">
        <v>800</v>
      </c>
      <c r="H570" s="137">
        <v>1392</v>
      </c>
      <c r="I570" s="135">
        <v>1</v>
      </c>
      <c r="J570" s="138">
        <f>'เลย '!F116</f>
        <v>149343.98000000001</v>
      </c>
      <c r="K570" s="139">
        <f>SUM('เลย '!AI116)</f>
        <v>191740.42</v>
      </c>
      <c r="L570" s="140">
        <f>'เลย '!AJ116</f>
        <v>448094.98</v>
      </c>
      <c r="M570" s="140">
        <f>'เลย '!AK116</f>
        <v>484873.48000000004</v>
      </c>
      <c r="N570" s="136"/>
      <c r="O570" s="136"/>
      <c r="P570" s="136"/>
      <c r="Q570" s="128">
        <f t="shared" si="19"/>
        <v>-36778.500000000058</v>
      </c>
      <c r="R570" s="129">
        <f t="shared" si="20"/>
        <v>321.90731321839081</v>
      </c>
    </row>
    <row r="571" spans="1:18" x14ac:dyDescent="0.35">
      <c r="A571" s="135">
        <v>7</v>
      </c>
      <c r="B571" s="136" t="s">
        <v>60</v>
      </c>
      <c r="C571" s="136" t="s">
        <v>409</v>
      </c>
      <c r="D571" s="136" t="s">
        <v>137</v>
      </c>
      <c r="E571" s="136" t="s">
        <v>410</v>
      </c>
      <c r="F571" s="136" t="s">
        <v>180</v>
      </c>
      <c r="G571" s="136" t="s">
        <v>801</v>
      </c>
      <c r="H571" s="137">
        <v>4729</v>
      </c>
      <c r="I571" s="135">
        <v>4</v>
      </c>
      <c r="J571" s="138">
        <f>'เลย '!F117</f>
        <v>802921.53</v>
      </c>
      <c r="K571" s="139">
        <f>SUM('เลย '!AI117)</f>
        <v>949930.63</v>
      </c>
      <c r="L571" s="140">
        <f>'เลย '!AJ117</f>
        <v>1761870.04</v>
      </c>
      <c r="M571" s="140">
        <f>'เลย '!AK117</f>
        <v>1630428.92</v>
      </c>
      <c r="N571" s="136"/>
      <c r="O571" s="136"/>
      <c r="P571" s="136"/>
      <c r="Q571" s="128">
        <f t="shared" si="19"/>
        <v>131441.12000000011</v>
      </c>
      <c r="R571" s="129">
        <f t="shared" si="20"/>
        <v>372.5671473884542</v>
      </c>
    </row>
    <row r="572" spans="1:18" s="147" customFormat="1" x14ac:dyDescent="0.35">
      <c r="A572" s="141">
        <v>12</v>
      </c>
      <c r="B572" s="142" t="s">
        <v>60</v>
      </c>
      <c r="C572" s="142"/>
      <c r="D572" s="142"/>
      <c r="E572" s="142" t="s">
        <v>77</v>
      </c>
      <c r="F572" s="142"/>
      <c r="G572" s="142" t="s">
        <v>412</v>
      </c>
      <c r="H572" s="148">
        <f>SUM(H565:H571)</f>
        <v>23656</v>
      </c>
      <c r="I572" s="141"/>
      <c r="J572" s="144">
        <f>SUM(J565:J571)</f>
        <v>3893593.7699999996</v>
      </c>
      <c r="K572" s="144">
        <f>SUM(K565:K571)</f>
        <v>4351514.5299999993</v>
      </c>
      <c r="L572" s="144">
        <f>SUM(L565:L571)</f>
        <v>7210091.5499999998</v>
      </c>
      <c r="M572" s="144">
        <f>SUM(M565:M571)</f>
        <v>6831008.2599999998</v>
      </c>
      <c r="N572" s="142">
        <v>6</v>
      </c>
      <c r="O572" s="142">
        <v>6</v>
      </c>
      <c r="P572" s="142">
        <f>N572-O572</f>
        <v>0</v>
      </c>
      <c r="Q572" s="145">
        <f t="shared" si="19"/>
        <v>379083.29000000004</v>
      </c>
      <c r="R572" s="146">
        <f>L572/H572</f>
        <v>304.78912538045313</v>
      </c>
    </row>
    <row r="573" spans="1:18" x14ac:dyDescent="0.35">
      <c r="A573" s="135">
        <v>1</v>
      </c>
      <c r="B573" s="136" t="s">
        <v>60</v>
      </c>
      <c r="C573" s="136" t="s">
        <v>413</v>
      </c>
      <c r="D573" s="136" t="s">
        <v>144</v>
      </c>
      <c r="E573" s="136" t="s">
        <v>414</v>
      </c>
      <c r="F573" s="136" t="s">
        <v>210</v>
      </c>
      <c r="G573" s="136" t="s">
        <v>415</v>
      </c>
      <c r="H573" s="137"/>
      <c r="I573" s="135"/>
      <c r="J573" s="138"/>
      <c r="K573" s="139"/>
      <c r="L573" s="140"/>
      <c r="M573" s="140"/>
      <c r="N573" s="136"/>
      <c r="O573" s="136"/>
      <c r="P573" s="136"/>
    </row>
    <row r="574" spans="1:18" x14ac:dyDescent="0.35">
      <c r="A574" s="135">
        <v>2</v>
      </c>
      <c r="B574" s="136" t="s">
        <v>60</v>
      </c>
      <c r="C574" s="136" t="s">
        <v>413</v>
      </c>
      <c r="D574" s="136" t="s">
        <v>144</v>
      </c>
      <c r="E574" s="136" t="s">
        <v>414</v>
      </c>
      <c r="F574" s="136" t="s">
        <v>180</v>
      </c>
      <c r="G574" s="136" t="s">
        <v>802</v>
      </c>
      <c r="H574" s="137">
        <v>3571</v>
      </c>
      <c r="I574" s="135">
        <v>3</v>
      </c>
      <c r="J574" s="138">
        <f>'เลย '!F118</f>
        <v>565527.80000000005</v>
      </c>
      <c r="K574" s="139">
        <f>SUM('เลย '!AI118)</f>
        <v>527651.99</v>
      </c>
      <c r="L574" s="140">
        <f>'เลย '!AJ118</f>
        <v>697978.55</v>
      </c>
      <c r="M574" s="140">
        <f>'เลย '!AK118</f>
        <v>713780.53999999992</v>
      </c>
      <c r="N574" s="136"/>
      <c r="O574" s="136"/>
      <c r="P574" s="136"/>
      <c r="Q574" s="128">
        <f t="shared" si="19"/>
        <v>-15801.989999999874</v>
      </c>
      <c r="R574" s="129">
        <f t="shared" si="20"/>
        <v>195.45744889386728</v>
      </c>
    </row>
    <row r="575" spans="1:18" x14ac:dyDescent="0.35">
      <c r="A575" s="135">
        <v>3</v>
      </c>
      <c r="B575" s="136" t="s">
        <v>60</v>
      </c>
      <c r="C575" s="136" t="s">
        <v>413</v>
      </c>
      <c r="D575" s="136" t="s">
        <v>144</v>
      </c>
      <c r="E575" s="136" t="s">
        <v>414</v>
      </c>
      <c r="F575" s="136" t="s">
        <v>180</v>
      </c>
      <c r="G575" s="136" t="s">
        <v>803</v>
      </c>
      <c r="H575" s="137">
        <v>3383</v>
      </c>
      <c r="I575" s="135">
        <v>3</v>
      </c>
      <c r="J575" s="138">
        <f>'เลย '!F119</f>
        <v>606302.18000000005</v>
      </c>
      <c r="K575" s="139">
        <f>SUM('เลย '!AI119)</f>
        <v>510921.64</v>
      </c>
      <c r="L575" s="140">
        <f>'เลย '!AJ119</f>
        <v>529755.28</v>
      </c>
      <c r="M575" s="140">
        <f>'เลย '!AK119</f>
        <v>546418.31000000006</v>
      </c>
      <c r="N575" s="136"/>
      <c r="O575" s="136"/>
      <c r="P575" s="136"/>
      <c r="Q575" s="128">
        <f t="shared" si="19"/>
        <v>-16663.030000000028</v>
      </c>
      <c r="R575" s="129">
        <f t="shared" si="20"/>
        <v>156.59334318652085</v>
      </c>
    </row>
    <row r="576" spans="1:18" x14ac:dyDescent="0.35">
      <c r="A576" s="135">
        <v>4</v>
      </c>
      <c r="B576" s="136" t="s">
        <v>60</v>
      </c>
      <c r="C576" s="136" t="s">
        <v>413</v>
      </c>
      <c r="D576" s="136" t="s">
        <v>144</v>
      </c>
      <c r="E576" s="136" t="s">
        <v>414</v>
      </c>
      <c r="F576" s="136" t="s">
        <v>180</v>
      </c>
      <c r="G576" s="136" t="s">
        <v>804</v>
      </c>
      <c r="H576" s="137">
        <v>3666</v>
      </c>
      <c r="I576" s="135">
        <v>3</v>
      </c>
      <c r="J576" s="138">
        <f>'เลย '!F120</f>
        <v>760916.98</v>
      </c>
      <c r="K576" s="139">
        <f>SUM('เลย '!AI120)</f>
        <v>653970.82999999996</v>
      </c>
      <c r="L576" s="140">
        <f>'เลย '!AJ120</f>
        <v>857237.54</v>
      </c>
      <c r="M576" s="140">
        <f>'เลย '!AK120</f>
        <v>916008.52999999991</v>
      </c>
      <c r="N576" s="136"/>
      <c r="O576" s="136"/>
      <c r="P576" s="136"/>
      <c r="Q576" s="128">
        <f t="shared" si="19"/>
        <v>-58770.989999999874</v>
      </c>
      <c r="R576" s="129">
        <f t="shared" si="20"/>
        <v>233.83457174031642</v>
      </c>
    </row>
    <row r="577" spans="1:18" x14ac:dyDescent="0.35">
      <c r="A577" s="135">
        <v>5</v>
      </c>
      <c r="B577" s="136" t="s">
        <v>60</v>
      </c>
      <c r="C577" s="136" t="s">
        <v>413</v>
      </c>
      <c r="D577" s="136" t="s">
        <v>144</v>
      </c>
      <c r="E577" s="136" t="s">
        <v>414</v>
      </c>
      <c r="F577" s="136" t="s">
        <v>180</v>
      </c>
      <c r="G577" s="136" t="s">
        <v>805</v>
      </c>
      <c r="H577" s="137">
        <v>4139</v>
      </c>
      <c r="I577" s="135">
        <v>3</v>
      </c>
      <c r="J577" s="138">
        <f>'เลย '!F121</f>
        <v>548465.18999999994</v>
      </c>
      <c r="K577" s="139">
        <f>SUM('เลย '!AI121)</f>
        <v>550858.71999999986</v>
      </c>
      <c r="L577" s="140">
        <f>'เลย '!AJ121</f>
        <v>819172.55</v>
      </c>
      <c r="M577" s="140">
        <f>'เลย '!AK121</f>
        <v>674228.26</v>
      </c>
      <c r="N577" s="136"/>
      <c r="O577" s="136"/>
      <c r="P577" s="136"/>
      <c r="Q577" s="128">
        <f t="shared" si="19"/>
        <v>144944.29000000004</v>
      </c>
      <c r="R577" s="129">
        <f t="shared" si="20"/>
        <v>197.91557139405654</v>
      </c>
    </row>
    <row r="578" spans="1:18" x14ac:dyDescent="0.35">
      <c r="A578" s="135">
        <v>6</v>
      </c>
      <c r="B578" s="136" t="s">
        <v>60</v>
      </c>
      <c r="C578" s="136" t="s">
        <v>413</v>
      </c>
      <c r="D578" s="136" t="s">
        <v>144</v>
      </c>
      <c r="E578" s="136" t="s">
        <v>414</v>
      </c>
      <c r="F578" s="136" t="s">
        <v>180</v>
      </c>
      <c r="G578" s="136" t="s">
        <v>806</v>
      </c>
      <c r="H578" s="137">
        <v>1457</v>
      </c>
      <c r="I578" s="135">
        <v>1</v>
      </c>
      <c r="J578" s="138">
        <f>'เลย '!F122</f>
        <v>357357.13</v>
      </c>
      <c r="K578" s="139">
        <f>SUM('เลย '!AI122)</f>
        <v>374655.99</v>
      </c>
      <c r="L578" s="140">
        <f>'เลย '!AJ122</f>
        <v>699013.62</v>
      </c>
      <c r="M578" s="140">
        <f>'เลย '!AK122</f>
        <v>579586.05999999994</v>
      </c>
      <c r="N578" s="136"/>
      <c r="O578" s="136"/>
      <c r="P578" s="136"/>
      <c r="Q578" s="128">
        <f t="shared" si="19"/>
        <v>119427.56000000006</v>
      </c>
      <c r="R578" s="129">
        <f t="shared" si="20"/>
        <v>479.7622649279341</v>
      </c>
    </row>
    <row r="579" spans="1:18" x14ac:dyDescent="0.35">
      <c r="A579" s="135">
        <v>7</v>
      </c>
      <c r="B579" s="136" t="s">
        <v>60</v>
      </c>
      <c r="C579" s="136" t="s">
        <v>413</v>
      </c>
      <c r="D579" s="136" t="s">
        <v>144</v>
      </c>
      <c r="E579" s="136" t="s">
        <v>414</v>
      </c>
      <c r="F579" s="136" t="s">
        <v>180</v>
      </c>
      <c r="G579" s="136" t="s">
        <v>807</v>
      </c>
      <c r="H579" s="137">
        <v>2356</v>
      </c>
      <c r="I579" s="135">
        <v>2</v>
      </c>
      <c r="J579" s="138">
        <f>'เลย '!F123</f>
        <v>392220.39</v>
      </c>
      <c r="K579" s="139">
        <f>SUM('เลย '!AI123)</f>
        <v>436767.2</v>
      </c>
      <c r="L579" s="140">
        <f>'เลย '!AJ123</f>
        <v>497073.12</v>
      </c>
      <c r="M579" s="140">
        <f>'เลย '!AK123</f>
        <v>581426.09</v>
      </c>
      <c r="N579" s="136"/>
      <c r="O579" s="136"/>
      <c r="P579" s="136"/>
      <c r="Q579" s="128">
        <f t="shared" si="19"/>
        <v>-84352.969999999972</v>
      </c>
      <c r="R579" s="129">
        <f t="shared" si="20"/>
        <v>210.98179966044142</v>
      </c>
    </row>
    <row r="580" spans="1:18" x14ac:dyDescent="0.35">
      <c r="A580" s="135">
        <v>8</v>
      </c>
      <c r="B580" s="136" t="s">
        <v>60</v>
      </c>
      <c r="C580" s="136" t="s">
        <v>413</v>
      </c>
      <c r="D580" s="136" t="s">
        <v>144</v>
      </c>
      <c r="E580" s="136" t="s">
        <v>414</v>
      </c>
      <c r="F580" s="136" t="s">
        <v>180</v>
      </c>
      <c r="G580" s="136" t="s">
        <v>808</v>
      </c>
      <c r="H580" s="137">
        <v>3094</v>
      </c>
      <c r="I580" s="135">
        <v>3</v>
      </c>
      <c r="J580" s="138">
        <f>'เลย '!F124</f>
        <v>563681.31999999995</v>
      </c>
      <c r="K580" s="139">
        <f>SUM('เลย '!AI124)</f>
        <v>569424.05999999994</v>
      </c>
      <c r="L580" s="140">
        <f>'เลย '!AJ124</f>
        <v>919981.94</v>
      </c>
      <c r="M580" s="140">
        <f>'เลย '!AK124</f>
        <v>770399.73999999987</v>
      </c>
      <c r="N580" s="136"/>
      <c r="O580" s="136"/>
      <c r="P580" s="136"/>
      <c r="Q580" s="128">
        <f t="shared" si="19"/>
        <v>149582.20000000007</v>
      </c>
      <c r="R580" s="129">
        <f t="shared" si="20"/>
        <v>297.34387201034258</v>
      </c>
    </row>
    <row r="581" spans="1:18" x14ac:dyDescent="0.35">
      <c r="A581" s="135">
        <v>9</v>
      </c>
      <c r="B581" s="136" t="s">
        <v>60</v>
      </c>
      <c r="C581" s="136" t="s">
        <v>413</v>
      </c>
      <c r="D581" s="136" t="s">
        <v>144</v>
      </c>
      <c r="E581" s="136" t="s">
        <v>414</v>
      </c>
      <c r="F581" s="136" t="s">
        <v>180</v>
      </c>
      <c r="G581" s="136" t="s">
        <v>809</v>
      </c>
      <c r="H581" s="137">
        <v>2499</v>
      </c>
      <c r="I581" s="135">
        <v>2</v>
      </c>
      <c r="J581" s="138">
        <f>'เลย '!F125</f>
        <v>214656.44</v>
      </c>
      <c r="K581" s="139">
        <f>SUM('เลย '!AI125)</f>
        <v>107303.86000000002</v>
      </c>
      <c r="L581" s="140">
        <f>'เลย '!AJ125</f>
        <v>702430.8</v>
      </c>
      <c r="M581" s="140">
        <f>'เลย '!AK125</f>
        <v>789183.34000000008</v>
      </c>
      <c r="N581" s="136"/>
      <c r="O581" s="136"/>
      <c r="P581" s="136"/>
      <c r="Q581" s="128">
        <f t="shared" si="19"/>
        <v>-86752.540000000037</v>
      </c>
      <c r="R581" s="129">
        <f t="shared" si="20"/>
        <v>281.08475390156065</v>
      </c>
    </row>
    <row r="582" spans="1:18" s="147" customFormat="1" x14ac:dyDescent="0.35">
      <c r="A582" s="141">
        <v>13</v>
      </c>
      <c r="B582" s="142" t="s">
        <v>60</v>
      </c>
      <c r="C582" s="142"/>
      <c r="D582" s="142"/>
      <c r="E582" s="142" t="s">
        <v>77</v>
      </c>
      <c r="F582" s="142"/>
      <c r="G582" s="142" t="s">
        <v>416</v>
      </c>
      <c r="H582" s="148">
        <f>SUM(H573:H581)</f>
        <v>24165</v>
      </c>
      <c r="I582" s="141"/>
      <c r="J582" s="144">
        <f>SUM(J573:J581)</f>
        <v>4009127.4299999997</v>
      </c>
      <c r="K582" s="144">
        <f>SUM(K573:K581)</f>
        <v>3731554.29</v>
      </c>
      <c r="L582" s="144">
        <f>SUM(L573:L581)</f>
        <v>5722643.3999999994</v>
      </c>
      <c r="M582" s="144">
        <f>SUM(M573:M581)</f>
        <v>5571030.8699999992</v>
      </c>
      <c r="N582" s="142">
        <v>8</v>
      </c>
      <c r="O582" s="142">
        <v>8</v>
      </c>
      <c r="P582" s="142">
        <f>N582-O582</f>
        <v>0</v>
      </c>
      <c r="Q582" s="145">
        <f t="shared" si="19"/>
        <v>151612.53000000026</v>
      </c>
      <c r="R582" s="146">
        <f>L582/H582</f>
        <v>236.81536933581623</v>
      </c>
    </row>
    <row r="583" spans="1:18" x14ac:dyDescent="0.35">
      <c r="A583" s="135">
        <v>1</v>
      </c>
      <c r="B583" s="136" t="s">
        <v>60</v>
      </c>
      <c r="C583" s="136" t="s">
        <v>417</v>
      </c>
      <c r="D583" s="136" t="s">
        <v>147</v>
      </c>
      <c r="E583" s="136" t="s">
        <v>418</v>
      </c>
      <c r="F583" s="136" t="s">
        <v>210</v>
      </c>
      <c r="G583" s="136" t="s">
        <v>419</v>
      </c>
      <c r="H583" s="137"/>
      <c r="I583" s="135"/>
      <c r="J583" s="138"/>
      <c r="K583" s="139"/>
      <c r="L583" s="140"/>
      <c r="M583" s="140"/>
      <c r="N583" s="136"/>
      <c r="O583" s="136"/>
      <c r="P583" s="136"/>
    </row>
    <row r="584" spans="1:18" x14ac:dyDescent="0.35">
      <c r="A584" s="135">
        <v>2</v>
      </c>
      <c r="B584" s="136" t="s">
        <v>60</v>
      </c>
      <c r="C584" s="136" t="s">
        <v>417</v>
      </c>
      <c r="D584" s="136" t="s">
        <v>147</v>
      </c>
      <c r="E584" s="136" t="s">
        <v>418</v>
      </c>
      <c r="F584" s="136" t="s">
        <v>180</v>
      </c>
      <c r="G584" s="136" t="s">
        <v>810</v>
      </c>
      <c r="H584" s="137">
        <v>5132</v>
      </c>
      <c r="I584" s="135">
        <v>4</v>
      </c>
      <c r="J584" s="138">
        <f>'เลย '!F126</f>
        <v>543440.62</v>
      </c>
      <c r="K584" s="139">
        <f>SUM('เลย '!AI126)</f>
        <v>521876.35</v>
      </c>
      <c r="L584" s="140">
        <f>'เลย '!AJ126</f>
        <v>1377034.98</v>
      </c>
      <c r="M584" s="140">
        <f>'เลย '!AK126</f>
        <v>1156934.0900000001</v>
      </c>
      <c r="N584" s="136"/>
      <c r="O584" s="136"/>
      <c r="P584" s="136"/>
      <c r="Q584" s="128">
        <f t="shared" ref="Q584:Q646" si="21">L584-M584</f>
        <v>220100.8899999999</v>
      </c>
      <c r="R584" s="129">
        <f t="shared" ref="R584:R646" si="22">L584/H584</f>
        <v>268.32326188620419</v>
      </c>
    </row>
    <row r="585" spans="1:18" x14ac:dyDescent="0.35">
      <c r="A585" s="135">
        <v>3</v>
      </c>
      <c r="B585" s="136" t="s">
        <v>60</v>
      </c>
      <c r="C585" s="136" t="s">
        <v>417</v>
      </c>
      <c r="D585" s="136" t="s">
        <v>147</v>
      </c>
      <c r="E585" s="136" t="s">
        <v>418</v>
      </c>
      <c r="F585" s="136" t="s">
        <v>180</v>
      </c>
      <c r="G585" s="136" t="s">
        <v>811</v>
      </c>
      <c r="H585" s="137">
        <v>2779</v>
      </c>
      <c r="I585" s="135">
        <v>2</v>
      </c>
      <c r="J585" s="138">
        <f>'เลย '!F127</f>
        <v>477243.63</v>
      </c>
      <c r="K585" s="139">
        <f>SUM('เลย '!AI127)</f>
        <v>467541.69</v>
      </c>
      <c r="L585" s="140">
        <f>'เลย '!AJ127</f>
        <v>1051268.6200000001</v>
      </c>
      <c r="M585" s="140">
        <f>'เลย '!AK127</f>
        <v>923678.13</v>
      </c>
      <c r="N585" s="136"/>
      <c r="O585" s="136"/>
      <c r="P585" s="136"/>
      <c r="Q585" s="128">
        <f t="shared" si="21"/>
        <v>127590.49000000011</v>
      </c>
      <c r="R585" s="129">
        <f t="shared" si="22"/>
        <v>378.29025548758551</v>
      </c>
    </row>
    <row r="586" spans="1:18" x14ac:dyDescent="0.35">
      <c r="A586" s="135">
        <v>4</v>
      </c>
      <c r="B586" s="136" t="s">
        <v>60</v>
      </c>
      <c r="C586" s="136" t="s">
        <v>417</v>
      </c>
      <c r="D586" s="136" t="s">
        <v>147</v>
      </c>
      <c r="E586" s="136" t="s">
        <v>418</v>
      </c>
      <c r="F586" s="136" t="s">
        <v>180</v>
      </c>
      <c r="G586" s="136" t="s">
        <v>812</v>
      </c>
      <c r="H586" s="137">
        <v>5936</v>
      </c>
      <c r="I586" s="135">
        <v>4</v>
      </c>
      <c r="J586" s="138">
        <f>'เลย '!F128</f>
        <v>1190607.3500000001</v>
      </c>
      <c r="K586" s="139">
        <f>SUM('เลย '!AI128)</f>
        <v>594201.69000000006</v>
      </c>
      <c r="L586" s="140">
        <f>'เลย '!AJ128</f>
        <v>1490472.5</v>
      </c>
      <c r="M586" s="140">
        <f>'เลย '!AK128</f>
        <v>1334442.7799999998</v>
      </c>
      <c r="N586" s="136"/>
      <c r="O586" s="136"/>
      <c r="P586" s="136"/>
      <c r="Q586" s="128">
        <f t="shared" si="21"/>
        <v>156029.7200000002</v>
      </c>
      <c r="R586" s="129">
        <f t="shared" si="22"/>
        <v>251.09038072776281</v>
      </c>
    </row>
    <row r="587" spans="1:18" x14ac:dyDescent="0.35">
      <c r="A587" s="135">
        <v>5</v>
      </c>
      <c r="B587" s="136" t="s">
        <v>60</v>
      </c>
      <c r="C587" s="136" t="s">
        <v>417</v>
      </c>
      <c r="D587" s="136" t="s">
        <v>147</v>
      </c>
      <c r="E587" s="136" t="s">
        <v>418</v>
      </c>
      <c r="F587" s="136" t="s">
        <v>180</v>
      </c>
      <c r="G587" s="136" t="s">
        <v>813</v>
      </c>
      <c r="H587" s="137">
        <v>2905</v>
      </c>
      <c r="I587" s="135">
        <v>2</v>
      </c>
      <c r="J587" s="138">
        <f>'เลย '!F129</f>
        <v>497293.86</v>
      </c>
      <c r="K587" s="139">
        <f>SUM('เลย '!AI129)</f>
        <v>462197.79</v>
      </c>
      <c r="L587" s="140">
        <f>'เลย '!AJ129</f>
        <v>688146.34000000008</v>
      </c>
      <c r="M587" s="140">
        <f>'เลย '!AK129</f>
        <v>608800.77</v>
      </c>
      <c r="N587" s="136"/>
      <c r="O587" s="136"/>
      <c r="P587" s="136"/>
      <c r="Q587" s="128">
        <f t="shared" si="21"/>
        <v>79345.570000000065</v>
      </c>
      <c r="R587" s="129">
        <f t="shared" si="22"/>
        <v>236.88342168674703</v>
      </c>
    </row>
    <row r="588" spans="1:18" x14ac:dyDescent="0.35">
      <c r="A588" s="135">
        <v>6</v>
      </c>
      <c r="B588" s="136" t="s">
        <v>60</v>
      </c>
      <c r="C588" s="136" t="s">
        <v>417</v>
      </c>
      <c r="D588" s="136" t="s">
        <v>147</v>
      </c>
      <c r="E588" s="136" t="s">
        <v>418</v>
      </c>
      <c r="F588" s="136" t="s">
        <v>180</v>
      </c>
      <c r="G588" s="136" t="s">
        <v>814</v>
      </c>
      <c r="H588" s="137">
        <v>2680</v>
      </c>
      <c r="I588" s="135">
        <v>2</v>
      </c>
      <c r="J588" s="138">
        <f>'เลย '!F130</f>
        <v>222938.65</v>
      </c>
      <c r="K588" s="139">
        <f>SUM('เลย '!AI130)</f>
        <v>79998.34</v>
      </c>
      <c r="L588" s="140">
        <f>'เลย '!AJ130</f>
        <v>112960.86000000002</v>
      </c>
      <c r="M588" s="140">
        <f>'เลย '!AK130</f>
        <v>146976.01</v>
      </c>
      <c r="N588" s="136"/>
      <c r="O588" s="136"/>
      <c r="P588" s="136"/>
      <c r="Q588" s="128">
        <f t="shared" si="21"/>
        <v>-34015.149999999994</v>
      </c>
      <c r="R588" s="129">
        <f t="shared" si="22"/>
        <v>42.149574626865679</v>
      </c>
    </row>
    <row r="589" spans="1:18" s="147" customFormat="1" x14ac:dyDescent="0.35">
      <c r="A589" s="141">
        <v>14</v>
      </c>
      <c r="B589" s="142" t="s">
        <v>60</v>
      </c>
      <c r="C589" s="142"/>
      <c r="D589" s="142"/>
      <c r="E589" s="142" t="s">
        <v>77</v>
      </c>
      <c r="F589" s="142"/>
      <c r="G589" s="142" t="s">
        <v>420</v>
      </c>
      <c r="H589" s="148">
        <f>SUM(H583:H588)</f>
        <v>19432</v>
      </c>
      <c r="I589" s="141"/>
      <c r="J589" s="144">
        <f>SUM(J583:J588)</f>
        <v>2931524.11</v>
      </c>
      <c r="K589" s="144">
        <f>SUM(K583:K588)</f>
        <v>2125815.86</v>
      </c>
      <c r="L589" s="144">
        <f>SUM(L583:L588)</f>
        <v>4719883.3000000007</v>
      </c>
      <c r="M589" s="144">
        <f>SUM(M583:M588)</f>
        <v>4170831.7800000003</v>
      </c>
      <c r="N589" s="142">
        <v>5</v>
      </c>
      <c r="O589" s="142">
        <v>5</v>
      </c>
      <c r="P589" s="142">
        <f>N589-O589</f>
        <v>0</v>
      </c>
      <c r="Q589" s="145">
        <f t="shared" si="21"/>
        <v>549051.52000000048</v>
      </c>
      <c r="R589" s="146">
        <f t="shared" si="22"/>
        <v>242.89230650473451</v>
      </c>
    </row>
    <row r="590" spans="1:18" s="147" customFormat="1" ht="21.75" thickBot="1" x14ac:dyDescent="0.4">
      <c r="A590" s="156"/>
      <c r="B590" s="157" t="s">
        <v>60</v>
      </c>
      <c r="C590" s="157" t="s">
        <v>60</v>
      </c>
      <c r="D590" s="157" t="s">
        <v>60</v>
      </c>
      <c r="E590" s="157" t="s">
        <v>60</v>
      </c>
      <c r="F590" s="157"/>
      <c r="G590" s="157" t="s">
        <v>421</v>
      </c>
      <c r="H590" s="158">
        <f>H455+H462+H478+H490+H505+H512+H520+H531+H550+H557+H564+H572+H582+H589</f>
        <v>406899</v>
      </c>
      <c r="I590" s="156"/>
      <c r="J590" s="159">
        <f t="shared" ref="J590:O590" si="23">J455+J462+J478+J490+J505+J512+J520+J531+J550+J557+J564+J572+J582+J589</f>
        <v>63312516.199999996</v>
      </c>
      <c r="K590" s="160">
        <f t="shared" si="23"/>
        <v>68024645.730000004</v>
      </c>
      <c r="L590" s="159">
        <f t="shared" si="23"/>
        <v>121144812.91000001</v>
      </c>
      <c r="M590" s="159">
        <f t="shared" si="23"/>
        <v>125135976.34</v>
      </c>
      <c r="N590" s="157">
        <f t="shared" si="23"/>
        <v>127</v>
      </c>
      <c r="O590" s="157">
        <f t="shared" si="23"/>
        <v>127</v>
      </c>
      <c r="P590" s="157">
        <f>N590-O590</f>
        <v>0</v>
      </c>
      <c r="Q590" s="145">
        <f t="shared" si="21"/>
        <v>-3991163.4299999923</v>
      </c>
      <c r="R590" s="146">
        <f t="shared" si="22"/>
        <v>297.72698608254137</v>
      </c>
    </row>
    <row r="591" spans="1:18" ht="22.5" thickTop="1" thickBot="1" x14ac:dyDescent="0.4">
      <c r="A591" s="161"/>
      <c r="B591" s="162"/>
      <c r="C591" s="162"/>
      <c r="D591" s="162"/>
      <c r="E591" s="320" t="s">
        <v>422</v>
      </c>
      <c r="F591" s="321"/>
      <c r="G591" s="322"/>
      <c r="H591" s="163"/>
      <c r="I591" s="161"/>
      <c r="J591" s="164">
        <f>J590/O590</f>
        <v>498523.74960629916</v>
      </c>
      <c r="K591" s="165">
        <f>K590/O590</f>
        <v>535627.13173228351</v>
      </c>
      <c r="L591" s="164">
        <f>L590/O590</f>
        <v>953896.1646456694</v>
      </c>
      <c r="M591" s="164">
        <f>M590/O590</f>
        <v>985322.6483464567</v>
      </c>
      <c r="N591" s="213"/>
      <c r="O591" s="213"/>
      <c r="P591" s="213"/>
      <c r="Q591" s="128">
        <f t="shared" si="21"/>
        <v>-31426.483700787299</v>
      </c>
    </row>
    <row r="592" spans="1:18" ht="21.75" thickTop="1" x14ac:dyDescent="0.35">
      <c r="A592" s="166">
        <v>1</v>
      </c>
      <c r="B592" s="167" t="s">
        <v>62</v>
      </c>
      <c r="C592" s="167" t="s">
        <v>423</v>
      </c>
      <c r="D592" s="167" t="s">
        <v>424</v>
      </c>
      <c r="E592" s="167" t="s">
        <v>425</v>
      </c>
      <c r="F592" s="167" t="s">
        <v>177</v>
      </c>
      <c r="G592" s="167" t="s">
        <v>426</v>
      </c>
      <c r="H592" s="168"/>
      <c r="I592" s="166"/>
      <c r="J592" s="169"/>
      <c r="K592" s="170"/>
      <c r="L592" s="171"/>
      <c r="M592" s="171"/>
      <c r="N592" s="167"/>
      <c r="O592" s="167"/>
      <c r="P592" s="167"/>
    </row>
    <row r="593" spans="1:18" x14ac:dyDescent="0.35">
      <c r="A593" s="135">
        <v>2</v>
      </c>
      <c r="B593" s="136" t="s">
        <v>62</v>
      </c>
      <c r="C593" s="136" t="s">
        <v>423</v>
      </c>
      <c r="D593" s="136" t="s">
        <v>424</v>
      </c>
      <c r="E593" s="136" t="s">
        <v>425</v>
      </c>
      <c r="F593" s="136" t="s">
        <v>180</v>
      </c>
      <c r="G593" s="136" t="s">
        <v>1027</v>
      </c>
      <c r="H593" s="137">
        <v>4017</v>
      </c>
      <c r="I593" s="135">
        <v>3</v>
      </c>
      <c r="J593" s="138">
        <f>หนองคาย!F12</f>
        <v>553575.76</v>
      </c>
      <c r="K593" s="139">
        <f>หนองคาย!AG12</f>
        <v>585308.21</v>
      </c>
      <c r="L593" s="140">
        <f>หนองคาย!AH12</f>
        <v>1487487.6099999999</v>
      </c>
      <c r="M593" s="140">
        <f>หนองคาย!AI12</f>
        <v>1324837.21</v>
      </c>
      <c r="N593" s="136"/>
      <c r="O593" s="136"/>
      <c r="P593" s="136"/>
      <c r="Q593" s="128">
        <f t="shared" si="21"/>
        <v>162650.39999999991</v>
      </c>
      <c r="R593" s="129">
        <f t="shared" si="22"/>
        <v>370.29813542444606</v>
      </c>
    </row>
    <row r="594" spans="1:18" x14ac:dyDescent="0.35">
      <c r="A594" s="135">
        <v>3</v>
      </c>
      <c r="B594" s="136" t="s">
        <v>62</v>
      </c>
      <c r="C594" s="136" t="s">
        <v>423</v>
      </c>
      <c r="D594" s="136" t="s">
        <v>424</v>
      </c>
      <c r="E594" s="136" t="s">
        <v>425</v>
      </c>
      <c r="F594" s="136" t="s">
        <v>180</v>
      </c>
      <c r="G594" s="136" t="s">
        <v>1028</v>
      </c>
      <c r="H594" s="137">
        <v>4254</v>
      </c>
      <c r="I594" s="135">
        <v>3</v>
      </c>
      <c r="J594" s="138">
        <f>หนองคาย!F13</f>
        <v>329713.96000000002</v>
      </c>
      <c r="K594" s="139">
        <f>หนองคาย!AG13</f>
        <v>574908.5</v>
      </c>
      <c r="L594" s="140">
        <f>หนองคาย!AH13</f>
        <v>1332166.04</v>
      </c>
      <c r="M594" s="140">
        <f>หนองคาย!AI13</f>
        <v>1100270.33</v>
      </c>
      <c r="N594" s="136"/>
      <c r="O594" s="136"/>
      <c r="P594" s="136"/>
      <c r="Q594" s="128">
        <f t="shared" si="21"/>
        <v>231895.70999999996</v>
      </c>
      <c r="R594" s="129">
        <f t="shared" si="22"/>
        <v>313.15609779031502</v>
      </c>
    </row>
    <row r="595" spans="1:18" x14ac:dyDescent="0.35">
      <c r="A595" s="135">
        <v>4</v>
      </c>
      <c r="B595" s="136" t="s">
        <v>62</v>
      </c>
      <c r="C595" s="136" t="s">
        <v>423</v>
      </c>
      <c r="D595" s="136" t="s">
        <v>424</v>
      </c>
      <c r="E595" s="136" t="s">
        <v>425</v>
      </c>
      <c r="F595" s="136" t="s">
        <v>180</v>
      </c>
      <c r="G595" s="136" t="s">
        <v>1029</v>
      </c>
      <c r="H595" s="137">
        <v>2828</v>
      </c>
      <c r="I595" s="135">
        <v>2</v>
      </c>
      <c r="J595" s="138">
        <f>หนองคาย!F14</f>
        <v>38.61</v>
      </c>
      <c r="K595" s="139">
        <f>หนองคาย!AG14</f>
        <v>282060.99999999994</v>
      </c>
      <c r="L595" s="140">
        <f>หนองคาย!AH14</f>
        <v>763422.32000000007</v>
      </c>
      <c r="M595" s="140">
        <f>หนองคาย!AI14</f>
        <v>830441.21</v>
      </c>
      <c r="N595" s="136"/>
      <c r="O595" s="136"/>
      <c r="P595" s="136"/>
      <c r="Q595" s="128">
        <f t="shared" si="21"/>
        <v>-67018.889999999898</v>
      </c>
      <c r="R595" s="129">
        <f t="shared" si="22"/>
        <v>269.95131541725601</v>
      </c>
    </row>
    <row r="596" spans="1:18" x14ac:dyDescent="0.35">
      <c r="A596" s="135">
        <v>5</v>
      </c>
      <c r="B596" s="136" t="s">
        <v>62</v>
      </c>
      <c r="C596" s="136" t="s">
        <v>423</v>
      </c>
      <c r="D596" s="136" t="s">
        <v>424</v>
      </c>
      <c r="E596" s="136" t="s">
        <v>425</v>
      </c>
      <c r="F596" s="136" t="s">
        <v>180</v>
      </c>
      <c r="G596" s="136" t="s">
        <v>1030</v>
      </c>
      <c r="H596" s="137">
        <v>4184</v>
      </c>
      <c r="I596" s="135">
        <v>3</v>
      </c>
      <c r="J596" s="138">
        <f>หนองคาย!F15</f>
        <v>324667.31</v>
      </c>
      <c r="K596" s="139">
        <f>หนองคาย!AG15</f>
        <v>427410.9</v>
      </c>
      <c r="L596" s="140">
        <f>หนองคาย!AH15</f>
        <v>1471206.2</v>
      </c>
      <c r="M596" s="140">
        <f>หนองคาย!AI15</f>
        <v>1358580.76</v>
      </c>
      <c r="N596" s="136"/>
      <c r="O596" s="136"/>
      <c r="P596" s="136"/>
      <c r="Q596" s="128">
        <f t="shared" si="21"/>
        <v>112625.43999999994</v>
      </c>
      <c r="R596" s="129">
        <f t="shared" si="22"/>
        <v>351.6267208413002</v>
      </c>
    </row>
    <row r="597" spans="1:18" x14ac:dyDescent="0.35">
      <c r="A597" s="135">
        <v>6</v>
      </c>
      <c r="B597" s="136" t="s">
        <v>62</v>
      </c>
      <c r="C597" s="136" t="s">
        <v>423</v>
      </c>
      <c r="D597" s="136" t="s">
        <v>424</v>
      </c>
      <c r="E597" s="136" t="s">
        <v>425</v>
      </c>
      <c r="F597" s="136" t="s">
        <v>180</v>
      </c>
      <c r="G597" s="136" t="s">
        <v>1031</v>
      </c>
      <c r="H597" s="137">
        <v>7069</v>
      </c>
      <c r="I597" s="135">
        <v>5</v>
      </c>
      <c r="J597" s="138">
        <f>หนองคาย!F16</f>
        <v>316652.87</v>
      </c>
      <c r="K597" s="139">
        <f>หนองคาย!AG16</f>
        <v>517162.98</v>
      </c>
      <c r="L597" s="140">
        <f>หนองคาย!AH16</f>
        <v>1449408.0899999999</v>
      </c>
      <c r="M597" s="140">
        <f>หนองคาย!AI16</f>
        <v>1464668.63</v>
      </c>
      <c r="N597" s="136"/>
      <c r="O597" s="136"/>
      <c r="P597" s="136"/>
      <c r="Q597" s="128">
        <f t="shared" si="21"/>
        <v>-15260.540000000037</v>
      </c>
      <c r="R597" s="129">
        <f t="shared" si="22"/>
        <v>205.03721742820764</v>
      </c>
    </row>
    <row r="598" spans="1:18" x14ac:dyDescent="0.35">
      <c r="A598" s="135">
        <v>7</v>
      </c>
      <c r="B598" s="136" t="s">
        <v>62</v>
      </c>
      <c r="C598" s="136" t="s">
        <v>423</v>
      </c>
      <c r="D598" s="136" t="s">
        <v>424</v>
      </c>
      <c r="E598" s="136" t="s">
        <v>425</v>
      </c>
      <c r="F598" s="136" t="s">
        <v>180</v>
      </c>
      <c r="G598" s="136" t="s">
        <v>1032</v>
      </c>
      <c r="H598" s="137">
        <v>6198</v>
      </c>
      <c r="I598" s="135">
        <v>5</v>
      </c>
      <c r="J598" s="138">
        <f>หนองคาย!F17</f>
        <v>742602.58</v>
      </c>
      <c r="K598" s="139">
        <f>หนองคาย!AG17</f>
        <v>821233.37</v>
      </c>
      <c r="L598" s="140">
        <f>หนองคาย!AH17</f>
        <v>1466056.1600000001</v>
      </c>
      <c r="M598" s="140">
        <f>หนองคาย!AI17</f>
        <v>1189820.22</v>
      </c>
      <c r="N598" s="136"/>
      <c r="O598" s="136"/>
      <c r="P598" s="136"/>
      <c r="Q598" s="128">
        <f t="shared" si="21"/>
        <v>276235.94000000018</v>
      </c>
      <c r="R598" s="129">
        <f t="shared" si="22"/>
        <v>236.53697321716686</v>
      </c>
    </row>
    <row r="599" spans="1:18" x14ac:dyDescent="0.35">
      <c r="A599" s="135">
        <v>8</v>
      </c>
      <c r="B599" s="136" t="s">
        <v>62</v>
      </c>
      <c r="C599" s="136" t="s">
        <v>423</v>
      </c>
      <c r="D599" s="136" t="s">
        <v>424</v>
      </c>
      <c r="E599" s="136" t="s">
        <v>425</v>
      </c>
      <c r="F599" s="136" t="s">
        <v>180</v>
      </c>
      <c r="G599" s="136" t="s">
        <v>1033</v>
      </c>
      <c r="H599" s="137">
        <v>2120</v>
      </c>
      <c r="I599" s="135">
        <v>2</v>
      </c>
      <c r="J599" s="138">
        <f>หนองคาย!F18</f>
        <v>413584.62</v>
      </c>
      <c r="K599" s="139">
        <f>หนองคาย!AG18</f>
        <v>405574.89</v>
      </c>
      <c r="L599" s="140">
        <f>หนองคาย!AH18</f>
        <v>1003423.63</v>
      </c>
      <c r="M599" s="140">
        <f>หนองคาย!AI18</f>
        <v>1204772.5699999998</v>
      </c>
      <c r="N599" s="136"/>
      <c r="O599" s="136"/>
      <c r="P599" s="136"/>
      <c r="Q599" s="128">
        <f t="shared" si="21"/>
        <v>-201348.93999999983</v>
      </c>
      <c r="R599" s="129">
        <f t="shared" si="22"/>
        <v>473.31303301886794</v>
      </c>
    </row>
    <row r="600" spans="1:18" x14ac:dyDescent="0.35">
      <c r="A600" s="135">
        <v>9</v>
      </c>
      <c r="B600" s="136" t="s">
        <v>62</v>
      </c>
      <c r="C600" s="136" t="s">
        <v>423</v>
      </c>
      <c r="D600" s="136" t="s">
        <v>424</v>
      </c>
      <c r="E600" s="136" t="s">
        <v>425</v>
      </c>
      <c r="F600" s="136" t="s">
        <v>180</v>
      </c>
      <c r="G600" s="136" t="s">
        <v>1034</v>
      </c>
      <c r="H600" s="137">
        <v>808</v>
      </c>
      <c r="I600" s="135">
        <v>1</v>
      </c>
      <c r="J600" s="138">
        <f>หนองคาย!F19</f>
        <v>213123.87</v>
      </c>
      <c r="K600" s="139">
        <f>หนองคาย!AG19</f>
        <v>246030.15999999997</v>
      </c>
      <c r="L600" s="140">
        <f>หนองคาย!AH19</f>
        <v>658738.04</v>
      </c>
      <c r="M600" s="140">
        <f>หนองคาย!AI19</f>
        <v>685916.59</v>
      </c>
      <c r="N600" s="136"/>
      <c r="O600" s="136"/>
      <c r="P600" s="136"/>
      <c r="Q600" s="128">
        <f t="shared" si="21"/>
        <v>-27178.54999999993</v>
      </c>
      <c r="R600" s="129">
        <f t="shared" si="22"/>
        <v>815.26985148514859</v>
      </c>
    </row>
    <row r="601" spans="1:18" x14ac:dyDescent="0.35">
      <c r="A601" s="135">
        <v>10</v>
      </c>
      <c r="B601" s="136" t="s">
        <v>62</v>
      </c>
      <c r="C601" s="136" t="s">
        <v>423</v>
      </c>
      <c r="D601" s="136" t="s">
        <v>424</v>
      </c>
      <c r="E601" s="136" t="s">
        <v>425</v>
      </c>
      <c r="F601" s="136" t="s">
        <v>180</v>
      </c>
      <c r="G601" s="136" t="s">
        <v>1035</v>
      </c>
      <c r="H601" s="137">
        <v>5257</v>
      </c>
      <c r="I601" s="135">
        <v>4</v>
      </c>
      <c r="J601" s="138">
        <f>หนองคาย!F20</f>
        <v>412089.03</v>
      </c>
      <c r="K601" s="139">
        <f>หนองคาย!AG20</f>
        <v>618611.67999999993</v>
      </c>
      <c r="L601" s="140">
        <f>หนองคาย!AH20</f>
        <v>810046.77</v>
      </c>
      <c r="M601" s="140">
        <f>หนองคาย!AI20</f>
        <v>897658.3</v>
      </c>
      <c r="N601" s="136"/>
      <c r="O601" s="136"/>
      <c r="P601" s="136"/>
      <c r="Q601" s="128">
        <f t="shared" si="21"/>
        <v>-87611.530000000028</v>
      </c>
      <c r="R601" s="129">
        <f t="shared" si="22"/>
        <v>154.08917062963667</v>
      </c>
    </row>
    <row r="602" spans="1:18" x14ac:dyDescent="0.35">
      <c r="A602" s="135">
        <v>11</v>
      </c>
      <c r="B602" s="136" t="s">
        <v>62</v>
      </c>
      <c r="C602" s="136" t="s">
        <v>423</v>
      </c>
      <c r="D602" s="136" t="s">
        <v>424</v>
      </c>
      <c r="E602" s="136" t="s">
        <v>425</v>
      </c>
      <c r="F602" s="136" t="s">
        <v>180</v>
      </c>
      <c r="G602" s="136" t="s">
        <v>1036</v>
      </c>
      <c r="H602" s="137">
        <v>5547</v>
      </c>
      <c r="I602" s="135">
        <v>4</v>
      </c>
      <c r="J602" s="138">
        <f>หนองคาย!F21</f>
        <v>538941.93999999994</v>
      </c>
      <c r="K602" s="139">
        <f>หนองคาย!AG21</f>
        <v>690458.02999999991</v>
      </c>
      <c r="L602" s="140">
        <f>หนองคาย!AH21</f>
        <v>1123377.1099999999</v>
      </c>
      <c r="M602" s="140">
        <f>หนองคาย!AI21</f>
        <v>1453769.71</v>
      </c>
      <c r="N602" s="136"/>
      <c r="O602" s="136"/>
      <c r="P602" s="136"/>
      <c r="Q602" s="128">
        <f t="shared" si="21"/>
        <v>-330392.60000000009</v>
      </c>
      <c r="R602" s="129">
        <f t="shared" si="22"/>
        <v>202.51976023075534</v>
      </c>
    </row>
    <row r="603" spans="1:18" x14ac:dyDescent="0.35">
      <c r="A603" s="135">
        <v>12</v>
      </c>
      <c r="B603" s="136" t="s">
        <v>62</v>
      </c>
      <c r="C603" s="136" t="s">
        <v>423</v>
      </c>
      <c r="D603" s="136" t="s">
        <v>424</v>
      </c>
      <c r="E603" s="136" t="s">
        <v>425</v>
      </c>
      <c r="F603" s="136" t="s">
        <v>180</v>
      </c>
      <c r="G603" s="136" t="s">
        <v>1037</v>
      </c>
      <c r="H603" s="137">
        <v>4817</v>
      </c>
      <c r="I603" s="135">
        <v>4</v>
      </c>
      <c r="J603" s="138">
        <f>หนองคาย!F22</f>
        <v>922790.98</v>
      </c>
      <c r="K603" s="139">
        <f>หนองคาย!AG22</f>
        <v>962560.26</v>
      </c>
      <c r="L603" s="140">
        <f>หนองคาย!AH22</f>
        <v>1423837.5899999999</v>
      </c>
      <c r="M603" s="140">
        <f>หนองคาย!AI22</f>
        <v>1340100.43</v>
      </c>
      <c r="N603" s="136"/>
      <c r="O603" s="136"/>
      <c r="P603" s="136"/>
      <c r="Q603" s="128">
        <f t="shared" si="21"/>
        <v>83737.159999999916</v>
      </c>
      <c r="R603" s="129">
        <f t="shared" si="22"/>
        <v>295.58596429312848</v>
      </c>
    </row>
    <row r="604" spans="1:18" x14ac:dyDescent="0.35">
      <c r="A604" s="135">
        <v>13</v>
      </c>
      <c r="B604" s="136" t="s">
        <v>62</v>
      </c>
      <c r="C604" s="136" t="s">
        <v>423</v>
      </c>
      <c r="D604" s="136" t="s">
        <v>424</v>
      </c>
      <c r="E604" s="136" t="s">
        <v>425</v>
      </c>
      <c r="F604" s="136" t="s">
        <v>180</v>
      </c>
      <c r="G604" s="136" t="s">
        <v>1038</v>
      </c>
      <c r="H604" s="137">
        <v>4661</v>
      </c>
      <c r="I604" s="135">
        <v>4</v>
      </c>
      <c r="J604" s="138">
        <f>หนองคาย!F23</f>
        <v>250806.47</v>
      </c>
      <c r="K604" s="139">
        <f>หนองคาย!AG23</f>
        <v>469622.99</v>
      </c>
      <c r="L604" s="140">
        <f>หนองคาย!AH23</f>
        <v>1302693.47</v>
      </c>
      <c r="M604" s="140">
        <f>หนองคาย!AI23</f>
        <v>1267690.78</v>
      </c>
      <c r="N604" s="136"/>
      <c r="O604" s="136"/>
      <c r="P604" s="136"/>
      <c r="Q604" s="128">
        <f t="shared" si="21"/>
        <v>35002.689999999944</v>
      </c>
      <c r="R604" s="129">
        <f t="shared" si="22"/>
        <v>279.487978974469</v>
      </c>
    </row>
    <row r="605" spans="1:18" x14ac:dyDescent="0.35">
      <c r="A605" s="135">
        <v>14</v>
      </c>
      <c r="B605" s="136" t="s">
        <v>62</v>
      </c>
      <c r="C605" s="136" t="s">
        <v>423</v>
      </c>
      <c r="D605" s="136" t="s">
        <v>424</v>
      </c>
      <c r="E605" s="136" t="s">
        <v>425</v>
      </c>
      <c r="F605" s="136" t="s">
        <v>180</v>
      </c>
      <c r="G605" s="136" t="s">
        <v>1039</v>
      </c>
      <c r="H605" s="137">
        <v>7585</v>
      </c>
      <c r="I605" s="135">
        <v>5</v>
      </c>
      <c r="J605" s="138">
        <f>หนองคาย!F24</f>
        <v>2293037.5</v>
      </c>
      <c r="K605" s="139">
        <f>หนองคาย!AG24</f>
        <v>2302192.44</v>
      </c>
      <c r="L605" s="140">
        <f>หนองคาย!AH24</f>
        <v>1823471.1</v>
      </c>
      <c r="M605" s="140">
        <f>หนองคาย!AI24</f>
        <v>1889023.02</v>
      </c>
      <c r="N605" s="136"/>
      <c r="O605" s="136"/>
      <c r="P605" s="136"/>
      <c r="Q605" s="128">
        <f t="shared" si="21"/>
        <v>-65551.919999999925</v>
      </c>
      <c r="R605" s="129">
        <f t="shared" si="22"/>
        <v>240.40489123269612</v>
      </c>
    </row>
    <row r="606" spans="1:18" x14ac:dyDescent="0.35">
      <c r="A606" s="135">
        <v>15</v>
      </c>
      <c r="B606" s="136" t="s">
        <v>62</v>
      </c>
      <c r="C606" s="136" t="s">
        <v>423</v>
      </c>
      <c r="D606" s="136" t="s">
        <v>424</v>
      </c>
      <c r="E606" s="136" t="s">
        <v>425</v>
      </c>
      <c r="F606" s="136" t="s">
        <v>180</v>
      </c>
      <c r="G606" s="136" t="s">
        <v>1040</v>
      </c>
      <c r="H606" s="137">
        <v>6519</v>
      </c>
      <c r="I606" s="135">
        <v>5</v>
      </c>
      <c r="J606" s="138">
        <f>หนองคาย!F25</f>
        <v>289485.19</v>
      </c>
      <c r="K606" s="139">
        <f>หนองคาย!AG25</f>
        <v>622486.5199999999</v>
      </c>
      <c r="L606" s="140">
        <f>หนองคาย!AH25</f>
        <v>1408085.96</v>
      </c>
      <c r="M606" s="140">
        <f>หนองคาย!AI25</f>
        <v>1245397.75</v>
      </c>
      <c r="N606" s="136"/>
      <c r="O606" s="136"/>
      <c r="P606" s="136"/>
      <c r="Q606" s="128">
        <f t="shared" si="21"/>
        <v>162688.20999999996</v>
      </c>
      <c r="R606" s="129">
        <f t="shared" si="22"/>
        <v>215.99723270440251</v>
      </c>
    </row>
    <row r="607" spans="1:18" x14ac:dyDescent="0.35">
      <c r="A607" s="135">
        <v>16</v>
      </c>
      <c r="B607" s="136" t="s">
        <v>62</v>
      </c>
      <c r="C607" s="136" t="s">
        <v>423</v>
      </c>
      <c r="D607" s="136" t="s">
        <v>424</v>
      </c>
      <c r="E607" s="136" t="s">
        <v>425</v>
      </c>
      <c r="F607" s="136" t="s">
        <v>180</v>
      </c>
      <c r="G607" s="136" t="s">
        <v>1041</v>
      </c>
      <c r="H607" s="137">
        <v>4531</v>
      </c>
      <c r="I607" s="135">
        <v>4</v>
      </c>
      <c r="J607" s="138">
        <f>หนองคาย!F26</f>
        <v>524551.66</v>
      </c>
      <c r="K607" s="139">
        <f>หนองคาย!AG26</f>
        <v>636968.14</v>
      </c>
      <c r="L607" s="140">
        <f>หนองคาย!AH26</f>
        <v>1004084.01</v>
      </c>
      <c r="M607" s="140">
        <f>หนองคาย!AI26</f>
        <v>1085620.19</v>
      </c>
      <c r="N607" s="136"/>
      <c r="O607" s="136"/>
      <c r="P607" s="136"/>
      <c r="Q607" s="128">
        <f t="shared" si="21"/>
        <v>-81536.179999999935</v>
      </c>
      <c r="R607" s="129">
        <f t="shared" si="22"/>
        <v>221.60318031339659</v>
      </c>
    </row>
    <row r="608" spans="1:18" x14ac:dyDescent="0.35">
      <c r="A608" s="135">
        <v>17</v>
      </c>
      <c r="B608" s="136" t="s">
        <v>62</v>
      </c>
      <c r="C608" s="136" t="s">
        <v>423</v>
      </c>
      <c r="D608" s="136" t="s">
        <v>424</v>
      </c>
      <c r="E608" s="136" t="s">
        <v>425</v>
      </c>
      <c r="F608" s="136" t="s">
        <v>180</v>
      </c>
      <c r="G608" s="136" t="s">
        <v>1042</v>
      </c>
      <c r="H608" s="137">
        <v>2937</v>
      </c>
      <c r="I608" s="135">
        <v>2</v>
      </c>
      <c r="J608" s="138">
        <f>หนองคาย!F27</f>
        <v>398218.09</v>
      </c>
      <c r="K608" s="139">
        <f>หนองคาย!AG27</f>
        <v>430399.09</v>
      </c>
      <c r="L608" s="140">
        <f>หนองคาย!AH27</f>
        <v>780324.56</v>
      </c>
      <c r="M608" s="140">
        <f>หนองคาย!AI27</f>
        <v>681994.23999999999</v>
      </c>
      <c r="N608" s="136"/>
      <c r="O608" s="136"/>
      <c r="P608" s="136"/>
      <c r="Q608" s="128">
        <f t="shared" si="21"/>
        <v>98330.320000000065</v>
      </c>
      <c r="R608" s="129">
        <f t="shared" si="22"/>
        <v>265.68762683009874</v>
      </c>
    </row>
    <row r="609" spans="1:18" x14ac:dyDescent="0.35">
      <c r="A609" s="135">
        <v>18</v>
      </c>
      <c r="B609" s="136" t="s">
        <v>62</v>
      </c>
      <c r="C609" s="136" t="s">
        <v>423</v>
      </c>
      <c r="D609" s="136" t="s">
        <v>424</v>
      </c>
      <c r="E609" s="136" t="s">
        <v>425</v>
      </c>
      <c r="F609" s="136" t="s">
        <v>180</v>
      </c>
      <c r="G609" s="136" t="s">
        <v>1043</v>
      </c>
      <c r="H609" s="137">
        <v>2576</v>
      </c>
      <c r="I609" s="135">
        <v>2</v>
      </c>
      <c r="J609" s="138">
        <f>หนองคาย!F28</f>
        <v>312435.64</v>
      </c>
      <c r="K609" s="139">
        <f>หนองคาย!AG28</f>
        <v>329855.5</v>
      </c>
      <c r="L609" s="140">
        <f>หนองคาย!AH28</f>
        <v>729465.51</v>
      </c>
      <c r="M609" s="140">
        <f>หนองคาย!AI28</f>
        <v>861872.49</v>
      </c>
      <c r="N609" s="136"/>
      <c r="O609" s="136"/>
      <c r="P609" s="136"/>
      <c r="Q609" s="128">
        <f t="shared" si="21"/>
        <v>-132406.97999999998</v>
      </c>
      <c r="R609" s="129">
        <f t="shared" si="22"/>
        <v>283.17760481366457</v>
      </c>
    </row>
    <row r="610" spans="1:18" s="147" customFormat="1" x14ac:dyDescent="0.35">
      <c r="A610" s="141">
        <v>1</v>
      </c>
      <c r="B610" s="142" t="s">
        <v>62</v>
      </c>
      <c r="C610" s="142"/>
      <c r="D610" s="142"/>
      <c r="E610" s="142" t="s">
        <v>77</v>
      </c>
      <c r="F610" s="142"/>
      <c r="G610" s="142" t="s">
        <v>427</v>
      </c>
      <c r="H610" s="148">
        <f>SUM(H592:H609)</f>
        <v>75908</v>
      </c>
      <c r="I610" s="141"/>
      <c r="J610" s="144">
        <f>SUM(J592:J609)</f>
        <v>8836316.0800000019</v>
      </c>
      <c r="K610" s="144">
        <f>SUM(K592:K609)</f>
        <v>10922844.66</v>
      </c>
      <c r="L610" s="144">
        <f>SUM(L592:L609)</f>
        <v>20037294.170000002</v>
      </c>
      <c r="M610" s="144">
        <f>SUM(M592:M609)</f>
        <v>19882434.429999996</v>
      </c>
      <c r="N610" s="142">
        <v>17</v>
      </c>
      <c r="O610" s="142">
        <v>17</v>
      </c>
      <c r="P610" s="142">
        <f>N610-O610</f>
        <v>0</v>
      </c>
      <c r="Q610" s="145">
        <f t="shared" si="21"/>
        <v>154859.74000000581</v>
      </c>
      <c r="R610" s="146">
        <f>L610/H610</f>
        <v>263.96814788955055</v>
      </c>
    </row>
    <row r="611" spans="1:18" x14ac:dyDescent="0.35">
      <c r="A611" s="135">
        <v>1</v>
      </c>
      <c r="B611" s="136" t="s">
        <v>62</v>
      </c>
      <c r="C611" s="136" t="s">
        <v>428</v>
      </c>
      <c r="D611" s="136" t="s">
        <v>104</v>
      </c>
      <c r="E611" s="136" t="s">
        <v>429</v>
      </c>
      <c r="F611" s="136" t="s">
        <v>329</v>
      </c>
      <c r="G611" s="136" t="s">
        <v>430</v>
      </c>
      <c r="H611" s="137"/>
      <c r="I611" s="135"/>
      <c r="J611" s="138"/>
      <c r="K611" s="139"/>
      <c r="L611" s="140"/>
      <c r="M611" s="140"/>
      <c r="N611" s="136"/>
      <c r="O611" s="136"/>
      <c r="P611" s="136"/>
    </row>
    <row r="612" spans="1:18" x14ac:dyDescent="0.35">
      <c r="A612" s="135">
        <v>2</v>
      </c>
      <c r="B612" s="136" t="s">
        <v>62</v>
      </c>
      <c r="C612" s="136" t="s">
        <v>428</v>
      </c>
      <c r="D612" s="136" t="s">
        <v>104</v>
      </c>
      <c r="E612" s="136" t="s">
        <v>429</v>
      </c>
      <c r="F612" s="136" t="s">
        <v>180</v>
      </c>
      <c r="G612" s="136" t="s">
        <v>1044</v>
      </c>
      <c r="H612" s="137">
        <v>3880</v>
      </c>
      <c r="I612" s="135">
        <v>3</v>
      </c>
      <c r="J612" s="138">
        <f>หนองคาย!F29</f>
        <v>294795.63</v>
      </c>
      <c r="K612" s="139">
        <f>หนองคาย!AG29</f>
        <v>618934.91</v>
      </c>
      <c r="L612" s="140">
        <f>หนองคาย!AH29</f>
        <v>902486.7</v>
      </c>
      <c r="M612" s="140">
        <f>หนองคาย!AI29</f>
        <v>834083.12</v>
      </c>
      <c r="N612" s="136"/>
      <c r="O612" s="136"/>
      <c r="P612" s="136"/>
      <c r="Q612" s="128">
        <f t="shared" si="21"/>
        <v>68403.579999999958</v>
      </c>
      <c r="R612" s="129">
        <f t="shared" si="22"/>
        <v>232.59966494845361</v>
      </c>
    </row>
    <row r="613" spans="1:18" x14ac:dyDescent="0.35">
      <c r="A613" s="135">
        <v>3</v>
      </c>
      <c r="B613" s="136" t="s">
        <v>62</v>
      </c>
      <c r="C613" s="136" t="s">
        <v>428</v>
      </c>
      <c r="D613" s="136" t="s">
        <v>104</v>
      </c>
      <c r="E613" s="136" t="s">
        <v>429</v>
      </c>
      <c r="F613" s="136" t="s">
        <v>180</v>
      </c>
      <c r="G613" s="136" t="s">
        <v>1045</v>
      </c>
      <c r="H613" s="137">
        <v>3169</v>
      </c>
      <c r="I613" s="135">
        <v>3</v>
      </c>
      <c r="J613" s="138">
        <f>หนองคาย!F30</f>
        <v>723097.77</v>
      </c>
      <c r="K613" s="139">
        <f>หนองคาย!AG30</f>
        <v>1039594.87</v>
      </c>
      <c r="L613" s="140">
        <f>หนองคาย!AH30</f>
        <v>1050778.3599999999</v>
      </c>
      <c r="M613" s="140">
        <f>หนองคาย!AI30</f>
        <v>557865.14</v>
      </c>
      <c r="N613" s="136"/>
      <c r="O613" s="136"/>
      <c r="P613" s="136"/>
      <c r="Q613" s="128">
        <f t="shared" si="21"/>
        <v>492913.21999999986</v>
      </c>
      <c r="R613" s="129">
        <f t="shared" si="22"/>
        <v>331.5804228463237</v>
      </c>
    </row>
    <row r="614" spans="1:18" x14ac:dyDescent="0.35">
      <c r="A614" s="135">
        <v>4</v>
      </c>
      <c r="B614" s="136" t="s">
        <v>62</v>
      </c>
      <c r="C614" s="136" t="s">
        <v>428</v>
      </c>
      <c r="D614" s="136" t="s">
        <v>104</v>
      </c>
      <c r="E614" s="136" t="s">
        <v>429</v>
      </c>
      <c r="F614" s="136" t="s">
        <v>180</v>
      </c>
      <c r="G614" s="136" t="s">
        <v>1046</v>
      </c>
      <c r="H614" s="137">
        <v>7059</v>
      </c>
      <c r="I614" s="135">
        <v>5</v>
      </c>
      <c r="J614" s="138">
        <f>หนองคาย!F31</f>
        <v>1341933.32</v>
      </c>
      <c r="K614" s="139">
        <f>หนองคาย!AG31</f>
        <v>1662488.4000000001</v>
      </c>
      <c r="L614" s="140">
        <f>หนองคาย!AH31</f>
        <v>1273420.73</v>
      </c>
      <c r="M614" s="140">
        <f>หนองคาย!AI31</f>
        <v>843131.37999999989</v>
      </c>
      <c r="N614" s="136"/>
      <c r="O614" s="136"/>
      <c r="P614" s="136"/>
      <c r="Q614" s="128">
        <f t="shared" si="21"/>
        <v>430289.35000000009</v>
      </c>
      <c r="R614" s="129">
        <f t="shared" si="22"/>
        <v>180.39676016432921</v>
      </c>
    </row>
    <row r="615" spans="1:18" x14ac:dyDescent="0.35">
      <c r="A615" s="135">
        <v>5</v>
      </c>
      <c r="B615" s="136" t="s">
        <v>62</v>
      </c>
      <c r="C615" s="136" t="s">
        <v>428</v>
      </c>
      <c r="D615" s="136" t="s">
        <v>104</v>
      </c>
      <c r="E615" s="136" t="s">
        <v>429</v>
      </c>
      <c r="F615" s="136" t="s">
        <v>180</v>
      </c>
      <c r="G615" s="136" t="s">
        <v>1047</v>
      </c>
      <c r="H615" s="137">
        <v>4668</v>
      </c>
      <c r="I615" s="135">
        <v>4</v>
      </c>
      <c r="J615" s="138">
        <f>หนองคาย!F32</f>
        <v>636103.35</v>
      </c>
      <c r="K615" s="139">
        <f>หนองคาย!AG32</f>
        <v>826841.02</v>
      </c>
      <c r="L615" s="140">
        <f>หนองคาย!AH32</f>
        <v>414109.18</v>
      </c>
      <c r="M615" s="140">
        <f>หนองคาย!AI32</f>
        <v>553040.47</v>
      </c>
      <c r="N615" s="136"/>
      <c r="O615" s="136"/>
      <c r="P615" s="136"/>
      <c r="Q615" s="128">
        <f t="shared" si="21"/>
        <v>-138931.28999999998</v>
      </c>
      <c r="R615" s="129">
        <f t="shared" si="22"/>
        <v>88.712335047129386</v>
      </c>
    </row>
    <row r="616" spans="1:18" x14ac:dyDescent="0.35">
      <c r="A616" s="135">
        <v>6</v>
      </c>
      <c r="B616" s="136" t="s">
        <v>62</v>
      </c>
      <c r="C616" s="136" t="s">
        <v>428</v>
      </c>
      <c r="D616" s="136" t="s">
        <v>104</v>
      </c>
      <c r="E616" s="136" t="s">
        <v>429</v>
      </c>
      <c r="F616" s="136" t="s">
        <v>180</v>
      </c>
      <c r="G616" s="136" t="s">
        <v>1048</v>
      </c>
      <c r="H616" s="137">
        <v>5951</v>
      </c>
      <c r="I616" s="135">
        <v>4</v>
      </c>
      <c r="J616" s="138">
        <f>หนองคาย!F33</f>
        <v>673248.04</v>
      </c>
      <c r="K616" s="139">
        <f>หนองคาย!AG33</f>
        <v>801669.21000000008</v>
      </c>
      <c r="L616" s="140">
        <f>หนองคาย!AH33</f>
        <v>1426929.1800000002</v>
      </c>
      <c r="M616" s="140">
        <f>หนองคาย!AI33</f>
        <v>1058430.72</v>
      </c>
      <c r="N616" s="136"/>
      <c r="O616" s="136"/>
      <c r="P616" s="136"/>
      <c r="Q616" s="128">
        <f t="shared" si="21"/>
        <v>368498.4600000002</v>
      </c>
      <c r="R616" s="129">
        <f t="shared" si="22"/>
        <v>239.77973113762397</v>
      </c>
    </row>
    <row r="617" spans="1:18" x14ac:dyDescent="0.35">
      <c r="A617" s="135">
        <v>7</v>
      </c>
      <c r="B617" s="136" t="s">
        <v>62</v>
      </c>
      <c r="C617" s="136" t="s">
        <v>428</v>
      </c>
      <c r="D617" s="136" t="s">
        <v>104</v>
      </c>
      <c r="E617" s="136" t="s">
        <v>429</v>
      </c>
      <c r="F617" s="136" t="s">
        <v>180</v>
      </c>
      <c r="G617" s="136" t="s">
        <v>1049</v>
      </c>
      <c r="H617" s="137">
        <v>4528</v>
      </c>
      <c r="I617" s="135">
        <v>4</v>
      </c>
      <c r="J617" s="138">
        <f>หนองคาย!F34</f>
        <v>1042333.46</v>
      </c>
      <c r="K617" s="139">
        <f>หนองคาย!AG34</f>
        <v>1228753.1000000001</v>
      </c>
      <c r="L617" s="140">
        <f>หนองคาย!AH34</f>
        <v>1119801.98</v>
      </c>
      <c r="M617" s="140">
        <f>หนองคาย!AI34</f>
        <v>791602.86</v>
      </c>
      <c r="N617" s="136"/>
      <c r="O617" s="136"/>
      <c r="P617" s="136"/>
      <c r="Q617" s="128">
        <f t="shared" si="21"/>
        <v>328199.12</v>
      </c>
      <c r="R617" s="129">
        <f t="shared" si="22"/>
        <v>247.30609098939928</v>
      </c>
    </row>
    <row r="618" spans="1:18" x14ac:dyDescent="0.35">
      <c r="A618" s="135">
        <v>8</v>
      </c>
      <c r="B618" s="136" t="s">
        <v>62</v>
      </c>
      <c r="C618" s="136" t="s">
        <v>428</v>
      </c>
      <c r="D618" s="136" t="s">
        <v>104</v>
      </c>
      <c r="E618" s="136" t="s">
        <v>429</v>
      </c>
      <c r="F618" s="136" t="s">
        <v>180</v>
      </c>
      <c r="G618" s="136" t="s">
        <v>1050</v>
      </c>
      <c r="H618" s="137">
        <v>5805</v>
      </c>
      <c r="I618" s="135">
        <v>4</v>
      </c>
      <c r="J618" s="138">
        <f>หนองคาย!F35</f>
        <v>846455.05</v>
      </c>
      <c r="K618" s="139">
        <f>หนองคาย!AG35</f>
        <v>1036361.3400000001</v>
      </c>
      <c r="L618" s="140">
        <f>หนองคาย!AH35</f>
        <v>410708.72</v>
      </c>
      <c r="M618" s="140">
        <f>หนองคาย!AI35</f>
        <v>491183.6</v>
      </c>
      <c r="N618" s="136"/>
      <c r="O618" s="136"/>
      <c r="P618" s="136"/>
      <c r="Q618" s="128">
        <f t="shared" si="21"/>
        <v>-80474.880000000005</v>
      </c>
      <c r="R618" s="129">
        <f t="shared" si="22"/>
        <v>70.750856158484055</v>
      </c>
    </row>
    <row r="619" spans="1:18" x14ac:dyDescent="0.35">
      <c r="A619" s="135">
        <v>9</v>
      </c>
      <c r="B619" s="136" t="s">
        <v>62</v>
      </c>
      <c r="C619" s="136" t="s">
        <v>428</v>
      </c>
      <c r="D619" s="136" t="s">
        <v>104</v>
      </c>
      <c r="E619" s="136" t="s">
        <v>429</v>
      </c>
      <c r="F619" s="136" t="s">
        <v>180</v>
      </c>
      <c r="G619" s="136" t="s">
        <v>1051</v>
      </c>
      <c r="H619" s="137">
        <v>3290</v>
      </c>
      <c r="I619" s="135">
        <v>3</v>
      </c>
      <c r="J619" s="138">
        <f>หนองคาย!F36</f>
        <v>562938.09</v>
      </c>
      <c r="K619" s="139">
        <f>หนองคาย!AG36</f>
        <v>629010.78999999992</v>
      </c>
      <c r="L619" s="140">
        <f>หนองคาย!AH36</f>
        <v>1189127.8799999999</v>
      </c>
      <c r="M619" s="140">
        <f>หนองคาย!AI36</f>
        <v>725446.63</v>
      </c>
      <c r="N619" s="136"/>
      <c r="O619" s="136"/>
      <c r="P619" s="136"/>
      <c r="Q619" s="128">
        <f t="shared" si="21"/>
        <v>463681.24999999988</v>
      </c>
      <c r="R619" s="129">
        <f t="shared" si="22"/>
        <v>361.43704559270515</v>
      </c>
    </row>
    <row r="620" spans="1:18" x14ac:dyDescent="0.35">
      <c r="A620" s="135">
        <v>10</v>
      </c>
      <c r="B620" s="136" t="s">
        <v>62</v>
      </c>
      <c r="C620" s="136" t="s">
        <v>428</v>
      </c>
      <c r="D620" s="136" t="s">
        <v>104</v>
      </c>
      <c r="E620" s="136" t="s">
        <v>429</v>
      </c>
      <c r="F620" s="136" t="s">
        <v>180</v>
      </c>
      <c r="G620" s="136" t="s">
        <v>1052</v>
      </c>
      <c r="H620" s="137">
        <v>5014</v>
      </c>
      <c r="I620" s="135">
        <v>4</v>
      </c>
      <c r="J620" s="138">
        <f>หนองคาย!F37</f>
        <v>516277.7</v>
      </c>
      <c r="K620" s="139">
        <f>หนองคาย!AG37</f>
        <v>695324.77</v>
      </c>
      <c r="L620" s="140">
        <f>หนองคาย!AH37</f>
        <v>1125782.6200000001</v>
      </c>
      <c r="M620" s="140">
        <f>หนองคาย!AI37</f>
        <v>792850.54999999993</v>
      </c>
      <c r="N620" s="136"/>
      <c r="O620" s="136"/>
      <c r="P620" s="136"/>
      <c r="Q620" s="128">
        <f t="shared" si="21"/>
        <v>332932.07000000018</v>
      </c>
      <c r="R620" s="129">
        <f t="shared" si="22"/>
        <v>224.52784603111292</v>
      </c>
    </row>
    <row r="621" spans="1:18" x14ac:dyDescent="0.35">
      <c r="A621" s="135">
        <v>11</v>
      </c>
      <c r="B621" s="136" t="s">
        <v>62</v>
      </c>
      <c r="C621" s="136" t="s">
        <v>428</v>
      </c>
      <c r="D621" s="136" t="s">
        <v>104</v>
      </c>
      <c r="E621" s="136" t="s">
        <v>429</v>
      </c>
      <c r="F621" s="136" t="s">
        <v>180</v>
      </c>
      <c r="G621" s="136" t="s">
        <v>1053</v>
      </c>
      <c r="H621" s="137">
        <v>4611</v>
      </c>
      <c r="I621" s="135">
        <v>4</v>
      </c>
      <c r="J621" s="138">
        <f>หนองคาย!F38</f>
        <v>443074.17</v>
      </c>
      <c r="K621" s="139">
        <f>หนองคาย!AG38</f>
        <v>649109.16999999993</v>
      </c>
      <c r="L621" s="140">
        <f>หนองคาย!AH38</f>
        <v>918798.88</v>
      </c>
      <c r="M621" s="140">
        <f>หนองคาย!AI38</f>
        <v>935582.73</v>
      </c>
      <c r="N621" s="136"/>
      <c r="O621" s="136"/>
      <c r="P621" s="136"/>
      <c r="Q621" s="128">
        <f t="shared" si="21"/>
        <v>-16783.849999999977</v>
      </c>
      <c r="R621" s="129">
        <f t="shared" si="22"/>
        <v>199.26238993710692</v>
      </c>
    </row>
    <row r="622" spans="1:18" s="147" customFormat="1" x14ac:dyDescent="0.35">
      <c r="A622" s="141">
        <v>2</v>
      </c>
      <c r="B622" s="142" t="s">
        <v>62</v>
      </c>
      <c r="C622" s="142"/>
      <c r="D622" s="142"/>
      <c r="E622" s="142" t="s">
        <v>77</v>
      </c>
      <c r="F622" s="142"/>
      <c r="G622" s="142" t="s">
        <v>431</v>
      </c>
      <c r="H622" s="148">
        <f>SUM(H611:H621)</f>
        <v>47975</v>
      </c>
      <c r="I622" s="141"/>
      <c r="J622" s="144">
        <f>SUM(J611:J621)</f>
        <v>7080256.5800000001</v>
      </c>
      <c r="K622" s="144">
        <f>SUM(K611:K621)</f>
        <v>9188087.5800000001</v>
      </c>
      <c r="L622" s="144">
        <f>SUM(L611:L621)</f>
        <v>9831944.2300000023</v>
      </c>
      <c r="M622" s="144">
        <f>SUM(M611:M621)</f>
        <v>7583217.1999999993</v>
      </c>
      <c r="N622" s="142">
        <v>10</v>
      </c>
      <c r="O622" s="142">
        <v>10</v>
      </c>
      <c r="P622" s="142">
        <f>N622-O622</f>
        <v>0</v>
      </c>
      <c r="Q622" s="145">
        <f t="shared" si="21"/>
        <v>2248727.0300000031</v>
      </c>
      <c r="R622" s="146">
        <f>L622/H622</f>
        <v>204.93891047420536</v>
      </c>
    </row>
    <row r="623" spans="1:18" x14ac:dyDescent="0.35">
      <c r="A623" s="135">
        <v>1</v>
      </c>
      <c r="B623" s="136" t="s">
        <v>62</v>
      </c>
      <c r="C623" s="136" t="s">
        <v>432</v>
      </c>
      <c r="D623" s="136" t="s">
        <v>83</v>
      </c>
      <c r="E623" s="136" t="s">
        <v>433</v>
      </c>
      <c r="F623" s="136" t="s">
        <v>210</v>
      </c>
      <c r="G623" s="136" t="s">
        <v>434</v>
      </c>
      <c r="H623" s="137"/>
      <c r="I623" s="135"/>
      <c r="J623" s="138"/>
      <c r="K623" s="139"/>
      <c r="L623" s="140"/>
      <c r="M623" s="140"/>
      <c r="N623" s="136"/>
      <c r="O623" s="136"/>
      <c r="P623" s="136"/>
    </row>
    <row r="624" spans="1:18" x14ac:dyDescent="0.35">
      <c r="A624" s="135">
        <v>2</v>
      </c>
      <c r="B624" s="136" t="s">
        <v>62</v>
      </c>
      <c r="C624" s="136" t="s">
        <v>432</v>
      </c>
      <c r="D624" s="136" t="s">
        <v>83</v>
      </c>
      <c r="E624" s="136" t="s">
        <v>433</v>
      </c>
      <c r="F624" s="136" t="s">
        <v>180</v>
      </c>
      <c r="G624" s="136" t="s">
        <v>1054</v>
      </c>
      <c r="H624" s="137">
        <v>2051</v>
      </c>
      <c r="I624" s="135">
        <v>2</v>
      </c>
      <c r="J624" s="138">
        <f>หนองคาย!F39</f>
        <v>636185.04</v>
      </c>
      <c r="K624" s="139">
        <f>หนองคาย!AG39</f>
        <v>199335.22999999998</v>
      </c>
      <c r="L624" s="140">
        <f>หนองคาย!AH39</f>
        <v>950803.51</v>
      </c>
      <c r="M624" s="140">
        <f>หนองคาย!AI39</f>
        <v>927316.67999999993</v>
      </c>
      <c r="N624" s="136"/>
      <c r="O624" s="136"/>
      <c r="P624" s="136"/>
      <c r="Q624" s="128">
        <f t="shared" si="21"/>
        <v>23486.830000000075</v>
      </c>
      <c r="R624" s="129">
        <f t="shared" si="22"/>
        <v>463.58045343734761</v>
      </c>
    </row>
    <row r="625" spans="1:18" x14ac:dyDescent="0.35">
      <c r="A625" s="135">
        <v>3</v>
      </c>
      <c r="B625" s="136" t="s">
        <v>62</v>
      </c>
      <c r="C625" s="136" t="s">
        <v>432</v>
      </c>
      <c r="D625" s="136" t="s">
        <v>83</v>
      </c>
      <c r="E625" s="136" t="s">
        <v>433</v>
      </c>
      <c r="F625" s="136" t="s">
        <v>180</v>
      </c>
      <c r="G625" s="136" t="s">
        <v>1055</v>
      </c>
      <c r="H625" s="137">
        <v>1787</v>
      </c>
      <c r="I625" s="135">
        <v>2</v>
      </c>
      <c r="J625" s="138">
        <f>หนองคาย!F40</f>
        <v>151793.06</v>
      </c>
      <c r="K625" s="139">
        <f>หนองคาย!AG40</f>
        <v>105393.63</v>
      </c>
      <c r="L625" s="140">
        <f>หนองคาย!AH40</f>
        <v>1332836.6499999999</v>
      </c>
      <c r="M625" s="140">
        <f>หนองคาย!AI40</f>
        <v>1315774.78</v>
      </c>
      <c r="N625" s="136"/>
      <c r="O625" s="136"/>
      <c r="P625" s="136"/>
      <c r="Q625" s="128">
        <f t="shared" si="21"/>
        <v>17061.869999999879</v>
      </c>
      <c r="R625" s="129">
        <f t="shared" si="22"/>
        <v>745.85151091214323</v>
      </c>
    </row>
    <row r="626" spans="1:18" x14ac:dyDescent="0.35">
      <c r="A626" s="135">
        <v>4</v>
      </c>
      <c r="B626" s="136" t="s">
        <v>62</v>
      </c>
      <c r="C626" s="136" t="s">
        <v>432</v>
      </c>
      <c r="D626" s="136" t="s">
        <v>83</v>
      </c>
      <c r="E626" s="136" t="s">
        <v>433</v>
      </c>
      <c r="F626" s="136" t="s">
        <v>180</v>
      </c>
      <c r="G626" s="136" t="s">
        <v>1056</v>
      </c>
      <c r="H626" s="137">
        <v>2904</v>
      </c>
      <c r="I626" s="135">
        <v>2</v>
      </c>
      <c r="J626" s="138">
        <f>หนองคาย!F41</f>
        <v>678866.9</v>
      </c>
      <c r="K626" s="139">
        <f>หนองคาย!AG41</f>
        <v>747740.3</v>
      </c>
      <c r="L626" s="140">
        <f>หนองคาย!AH41</f>
        <v>1127304.6099999999</v>
      </c>
      <c r="M626" s="140">
        <f>หนองคาย!AI41</f>
        <v>1151186.3</v>
      </c>
      <c r="N626" s="136"/>
      <c r="O626" s="136"/>
      <c r="P626" s="136"/>
      <c r="Q626" s="128">
        <f t="shared" si="21"/>
        <v>-23881.690000000177</v>
      </c>
      <c r="R626" s="129">
        <f t="shared" si="22"/>
        <v>388.19029269972447</v>
      </c>
    </row>
    <row r="627" spans="1:18" x14ac:dyDescent="0.35">
      <c r="A627" s="135">
        <v>5</v>
      </c>
      <c r="B627" s="136" t="s">
        <v>62</v>
      </c>
      <c r="C627" s="136" t="s">
        <v>432</v>
      </c>
      <c r="D627" s="136" t="s">
        <v>83</v>
      </c>
      <c r="E627" s="136" t="s">
        <v>433</v>
      </c>
      <c r="F627" s="136" t="s">
        <v>180</v>
      </c>
      <c r="G627" s="136" t="s">
        <v>1057</v>
      </c>
      <c r="H627" s="137">
        <v>3978</v>
      </c>
      <c r="I627" s="135">
        <v>3</v>
      </c>
      <c r="J627" s="138">
        <f>หนองคาย!F42</f>
        <v>1336017.75</v>
      </c>
      <c r="K627" s="139">
        <f>หนองคาย!AG42</f>
        <v>151983.46999999997</v>
      </c>
      <c r="L627" s="140">
        <f>หนองคาย!AH42</f>
        <v>1533468.01</v>
      </c>
      <c r="M627" s="140">
        <f>หนองคาย!AI42</f>
        <v>1562382.85</v>
      </c>
      <c r="N627" s="136"/>
      <c r="O627" s="136"/>
      <c r="P627" s="136"/>
      <c r="Q627" s="128">
        <f t="shared" si="21"/>
        <v>-28914.840000000084</v>
      </c>
      <c r="R627" s="129">
        <f t="shared" si="22"/>
        <v>385.48718200100552</v>
      </c>
    </row>
    <row r="628" spans="1:18" x14ac:dyDescent="0.35">
      <c r="A628" s="135">
        <v>6</v>
      </c>
      <c r="B628" s="136" t="s">
        <v>62</v>
      </c>
      <c r="C628" s="136" t="s">
        <v>432</v>
      </c>
      <c r="D628" s="136" t="s">
        <v>83</v>
      </c>
      <c r="E628" s="136" t="s">
        <v>433</v>
      </c>
      <c r="F628" s="136" t="s">
        <v>180</v>
      </c>
      <c r="G628" s="136" t="s">
        <v>1058</v>
      </c>
      <c r="H628" s="137">
        <v>3763</v>
      </c>
      <c r="I628" s="135">
        <v>3</v>
      </c>
      <c r="J628" s="138">
        <f>หนองคาย!F43</f>
        <v>685089.39</v>
      </c>
      <c r="K628" s="139">
        <f>หนองคาย!AG43</f>
        <v>713098.95</v>
      </c>
      <c r="L628" s="140">
        <f>หนองคาย!AH43</f>
        <v>1637845.94</v>
      </c>
      <c r="M628" s="140">
        <f>หนองคาย!AI43</f>
        <v>1603577.87</v>
      </c>
      <c r="N628" s="136"/>
      <c r="O628" s="136"/>
      <c r="P628" s="136"/>
      <c r="Q628" s="128">
        <f t="shared" si="21"/>
        <v>34268.069999999832</v>
      </c>
      <c r="R628" s="129">
        <f t="shared" si="22"/>
        <v>435.250050491629</v>
      </c>
    </row>
    <row r="629" spans="1:18" x14ac:dyDescent="0.35">
      <c r="A629" s="135">
        <v>7</v>
      </c>
      <c r="B629" s="136" t="s">
        <v>62</v>
      </c>
      <c r="C629" s="136" t="s">
        <v>432</v>
      </c>
      <c r="D629" s="136" t="s">
        <v>83</v>
      </c>
      <c r="E629" s="136" t="s">
        <v>433</v>
      </c>
      <c r="F629" s="136" t="s">
        <v>180</v>
      </c>
      <c r="G629" s="136" t="s">
        <v>1059</v>
      </c>
      <c r="H629" s="137">
        <v>973</v>
      </c>
      <c r="I629" s="135">
        <v>1</v>
      </c>
      <c r="J629" s="138">
        <f>หนองคาย!F44</f>
        <v>180576.38</v>
      </c>
      <c r="K629" s="139">
        <f>หนองคาย!AG44</f>
        <v>186971.18</v>
      </c>
      <c r="L629" s="140">
        <f>หนองคาย!AH44</f>
        <v>818156.37</v>
      </c>
      <c r="M629" s="140">
        <f>หนองคาย!AI44</f>
        <v>885310.23</v>
      </c>
      <c r="N629" s="136"/>
      <c r="O629" s="136"/>
      <c r="P629" s="136"/>
      <c r="Q629" s="128">
        <f t="shared" si="21"/>
        <v>-67153.859999999986</v>
      </c>
      <c r="R629" s="129">
        <f t="shared" si="22"/>
        <v>840.859578622816</v>
      </c>
    </row>
    <row r="630" spans="1:18" x14ac:dyDescent="0.35">
      <c r="A630" s="135">
        <v>8</v>
      </c>
      <c r="B630" s="136" t="s">
        <v>62</v>
      </c>
      <c r="C630" s="136" t="s">
        <v>432</v>
      </c>
      <c r="D630" s="136" t="s">
        <v>83</v>
      </c>
      <c r="E630" s="136" t="s">
        <v>433</v>
      </c>
      <c r="F630" s="136" t="s">
        <v>180</v>
      </c>
      <c r="G630" s="136" t="s">
        <v>1060</v>
      </c>
      <c r="H630" s="137">
        <v>4069</v>
      </c>
      <c r="I630" s="135">
        <v>3</v>
      </c>
      <c r="J630" s="138">
        <f>หนองคาย!F45</f>
        <v>224597.64</v>
      </c>
      <c r="K630" s="139">
        <f>หนองคาย!AG45</f>
        <v>255774.38000000003</v>
      </c>
      <c r="L630" s="140">
        <f>หนองคาย!AH45</f>
        <v>935020.8</v>
      </c>
      <c r="M630" s="140">
        <f>หนองคาย!AI45</f>
        <v>803363.41</v>
      </c>
      <c r="N630" s="136"/>
      <c r="O630" s="136"/>
      <c r="P630" s="136"/>
      <c r="Q630" s="128">
        <f t="shared" si="21"/>
        <v>131657.39000000001</v>
      </c>
      <c r="R630" s="129">
        <f t="shared" si="22"/>
        <v>229.79130007372819</v>
      </c>
    </row>
    <row r="631" spans="1:18" x14ac:dyDescent="0.35">
      <c r="A631" s="135">
        <v>9</v>
      </c>
      <c r="B631" s="136" t="s">
        <v>62</v>
      </c>
      <c r="C631" s="136" t="s">
        <v>432</v>
      </c>
      <c r="D631" s="136" t="s">
        <v>83</v>
      </c>
      <c r="E631" s="136" t="s">
        <v>433</v>
      </c>
      <c r="F631" s="136" t="s">
        <v>180</v>
      </c>
      <c r="G631" s="136" t="s">
        <v>1061</v>
      </c>
      <c r="H631" s="137">
        <v>5012</v>
      </c>
      <c r="I631" s="135">
        <v>4</v>
      </c>
      <c r="J631" s="138">
        <f>หนองคาย!F46</f>
        <v>233757.67</v>
      </c>
      <c r="K631" s="139">
        <f>หนองคาย!AG46</f>
        <v>423460.67000000004</v>
      </c>
      <c r="L631" s="140">
        <f>หนองคาย!AH46</f>
        <v>774208.44</v>
      </c>
      <c r="M631" s="140">
        <f>หนองคาย!AI46</f>
        <v>932052.10000000009</v>
      </c>
      <c r="N631" s="136"/>
      <c r="O631" s="136"/>
      <c r="P631" s="136"/>
      <c r="Q631" s="128">
        <f t="shared" si="21"/>
        <v>-157843.66000000015</v>
      </c>
      <c r="R631" s="129">
        <f t="shared" si="22"/>
        <v>154.47095770151634</v>
      </c>
    </row>
    <row r="632" spans="1:18" x14ac:dyDescent="0.35">
      <c r="A632" s="135">
        <v>10</v>
      </c>
      <c r="B632" s="136" t="s">
        <v>62</v>
      </c>
      <c r="C632" s="136" t="s">
        <v>432</v>
      </c>
      <c r="D632" s="136" t="s">
        <v>83</v>
      </c>
      <c r="E632" s="136" t="s">
        <v>433</v>
      </c>
      <c r="F632" s="136" t="s">
        <v>180</v>
      </c>
      <c r="G632" s="136" t="s">
        <v>1062</v>
      </c>
      <c r="H632" s="137">
        <v>6188</v>
      </c>
      <c r="I632" s="135">
        <v>5</v>
      </c>
      <c r="J632" s="138">
        <f>หนองคาย!F47</f>
        <v>199713.86</v>
      </c>
      <c r="K632" s="139">
        <f>หนองคาย!AG47</f>
        <v>208875.55999999997</v>
      </c>
      <c r="L632" s="140">
        <f>หนองคาย!AH47</f>
        <v>1342248.88</v>
      </c>
      <c r="M632" s="140">
        <f>หนองคาย!AI47</f>
        <v>1449470.07</v>
      </c>
      <c r="N632" s="136"/>
      <c r="O632" s="136"/>
      <c r="P632" s="136"/>
      <c r="Q632" s="128">
        <f t="shared" si="21"/>
        <v>-107221.19000000018</v>
      </c>
      <c r="R632" s="129">
        <f t="shared" si="22"/>
        <v>216.91158371040723</v>
      </c>
    </row>
    <row r="633" spans="1:18" x14ac:dyDescent="0.35">
      <c r="A633" s="135">
        <v>11</v>
      </c>
      <c r="B633" s="136" t="s">
        <v>62</v>
      </c>
      <c r="C633" s="136" t="s">
        <v>432</v>
      </c>
      <c r="D633" s="136" t="s">
        <v>83</v>
      </c>
      <c r="E633" s="136" t="s">
        <v>433</v>
      </c>
      <c r="F633" s="136" t="s">
        <v>180</v>
      </c>
      <c r="G633" s="136" t="s">
        <v>1063</v>
      </c>
      <c r="H633" s="137">
        <v>2518</v>
      </c>
      <c r="I633" s="135">
        <v>2</v>
      </c>
      <c r="J633" s="138">
        <f>หนองคาย!F48</f>
        <v>168095.79</v>
      </c>
      <c r="K633" s="139">
        <f>หนองคาย!AG48</f>
        <v>173506.31</v>
      </c>
      <c r="L633" s="140">
        <f>หนองคาย!AH48</f>
        <v>1012570.19</v>
      </c>
      <c r="M633" s="140">
        <f>หนองคาย!AI48</f>
        <v>966476.92999999993</v>
      </c>
      <c r="N633" s="136"/>
      <c r="O633" s="136"/>
      <c r="P633" s="136"/>
      <c r="Q633" s="128">
        <f t="shared" si="21"/>
        <v>46093.260000000009</v>
      </c>
      <c r="R633" s="129">
        <f t="shared" si="22"/>
        <v>402.13272041302616</v>
      </c>
    </row>
    <row r="634" spans="1:18" x14ac:dyDescent="0.35">
      <c r="A634" s="135">
        <v>12</v>
      </c>
      <c r="B634" s="136" t="s">
        <v>62</v>
      </c>
      <c r="C634" s="136" t="s">
        <v>432</v>
      </c>
      <c r="D634" s="136" t="s">
        <v>83</v>
      </c>
      <c r="E634" s="136" t="s">
        <v>433</v>
      </c>
      <c r="F634" s="136" t="s">
        <v>180</v>
      </c>
      <c r="G634" s="136" t="s">
        <v>1064</v>
      </c>
      <c r="H634" s="137">
        <v>5747</v>
      </c>
      <c r="I634" s="135">
        <v>4</v>
      </c>
      <c r="J634" s="138">
        <f>หนองคาย!F49</f>
        <v>503447.18</v>
      </c>
      <c r="K634" s="139">
        <f>หนองคาย!AG49</f>
        <v>563307.37999999989</v>
      </c>
      <c r="L634" s="140">
        <f>หนองคาย!AH49</f>
        <v>1876553.48</v>
      </c>
      <c r="M634" s="140">
        <f>หนองคาย!AI49</f>
        <v>1599234.49</v>
      </c>
      <c r="N634" s="136"/>
      <c r="O634" s="136"/>
      <c r="P634" s="136"/>
      <c r="Q634" s="128">
        <f t="shared" si="21"/>
        <v>277318.99</v>
      </c>
      <c r="R634" s="129">
        <f t="shared" si="22"/>
        <v>326.52748912476073</v>
      </c>
    </row>
    <row r="635" spans="1:18" x14ac:dyDescent="0.35">
      <c r="A635" s="135">
        <v>13</v>
      </c>
      <c r="B635" s="136" t="s">
        <v>62</v>
      </c>
      <c r="C635" s="136" t="s">
        <v>432</v>
      </c>
      <c r="D635" s="136" t="s">
        <v>83</v>
      </c>
      <c r="E635" s="136" t="s">
        <v>433</v>
      </c>
      <c r="F635" s="136" t="s">
        <v>180</v>
      </c>
      <c r="G635" s="136" t="s">
        <v>1065</v>
      </c>
      <c r="H635" s="137">
        <v>3454</v>
      </c>
      <c r="I635" s="135">
        <v>3</v>
      </c>
      <c r="J635" s="138">
        <f>หนองคาย!F50</f>
        <v>262165.28999999998</v>
      </c>
      <c r="K635" s="139">
        <f>หนองคาย!AG50</f>
        <v>296526.99</v>
      </c>
      <c r="L635" s="140">
        <f>หนองคาย!AH50</f>
        <v>1103741.5</v>
      </c>
      <c r="M635" s="140">
        <f>หนองคาย!AI50</f>
        <v>953830.21</v>
      </c>
      <c r="N635" s="136"/>
      <c r="O635" s="136"/>
      <c r="P635" s="136"/>
      <c r="Q635" s="128">
        <f t="shared" si="21"/>
        <v>149911.29000000004</v>
      </c>
      <c r="R635" s="129">
        <f t="shared" si="22"/>
        <v>319.55457440648524</v>
      </c>
    </row>
    <row r="636" spans="1:18" x14ac:dyDescent="0.35">
      <c r="A636" s="135">
        <v>14</v>
      </c>
      <c r="B636" s="136" t="s">
        <v>62</v>
      </c>
      <c r="C636" s="136" t="s">
        <v>432</v>
      </c>
      <c r="D636" s="136" t="s">
        <v>83</v>
      </c>
      <c r="E636" s="136" t="s">
        <v>433</v>
      </c>
      <c r="F636" s="136" t="s">
        <v>180</v>
      </c>
      <c r="G636" s="136" t="s">
        <v>1066</v>
      </c>
      <c r="H636" s="137">
        <v>3787</v>
      </c>
      <c r="I636" s="135">
        <v>3</v>
      </c>
      <c r="J636" s="138">
        <f>หนองคาย!F51</f>
        <v>426150.15</v>
      </c>
      <c r="K636" s="139">
        <f>หนองคาย!AG51</f>
        <v>437936.97000000003</v>
      </c>
      <c r="L636" s="140">
        <f>หนองคาย!AH51</f>
        <v>970216.91</v>
      </c>
      <c r="M636" s="140">
        <f>หนองคาย!AI51</f>
        <v>835007.19</v>
      </c>
      <c r="N636" s="136"/>
      <c r="O636" s="136"/>
      <c r="P636" s="136"/>
      <c r="Q636" s="128">
        <f t="shared" si="21"/>
        <v>135209.72000000009</v>
      </c>
      <c r="R636" s="129">
        <f t="shared" si="22"/>
        <v>256.19670187483496</v>
      </c>
    </row>
    <row r="637" spans="1:18" x14ac:dyDescent="0.35">
      <c r="A637" s="135">
        <v>15</v>
      </c>
      <c r="B637" s="136" t="s">
        <v>62</v>
      </c>
      <c r="C637" s="136" t="s">
        <v>432</v>
      </c>
      <c r="D637" s="136" t="s">
        <v>83</v>
      </c>
      <c r="E637" s="136" t="s">
        <v>433</v>
      </c>
      <c r="F637" s="136" t="s">
        <v>180</v>
      </c>
      <c r="G637" s="136" t="s">
        <v>1067</v>
      </c>
      <c r="H637" s="137">
        <v>4306</v>
      </c>
      <c r="I637" s="135">
        <v>3</v>
      </c>
      <c r="J637" s="138">
        <f>หนองคาย!F52</f>
        <v>233398.2</v>
      </c>
      <c r="K637" s="139">
        <f>หนองคาย!AG52</f>
        <v>300192.2</v>
      </c>
      <c r="L637" s="140">
        <f>หนองคาย!AH52</f>
        <v>933934.99</v>
      </c>
      <c r="M637" s="140">
        <f>หนองคาย!AI52</f>
        <v>804260.16</v>
      </c>
      <c r="N637" s="136"/>
      <c r="O637" s="136"/>
      <c r="P637" s="136"/>
      <c r="Q637" s="128">
        <f t="shared" si="21"/>
        <v>129674.82999999996</v>
      </c>
      <c r="R637" s="129">
        <f t="shared" si="22"/>
        <v>216.89154435671156</v>
      </c>
    </row>
    <row r="638" spans="1:18" x14ac:dyDescent="0.35">
      <c r="A638" s="135">
        <v>16</v>
      </c>
      <c r="B638" s="136" t="s">
        <v>62</v>
      </c>
      <c r="C638" s="136" t="s">
        <v>432</v>
      </c>
      <c r="D638" s="136" t="s">
        <v>83</v>
      </c>
      <c r="E638" s="136" t="s">
        <v>433</v>
      </c>
      <c r="F638" s="136" t="s">
        <v>180</v>
      </c>
      <c r="G638" s="136" t="s">
        <v>1068</v>
      </c>
      <c r="H638" s="137">
        <v>2587</v>
      </c>
      <c r="I638" s="135">
        <v>2</v>
      </c>
      <c r="J638" s="138">
        <f>หนองคาย!F53</f>
        <v>277255.19</v>
      </c>
      <c r="K638" s="139">
        <f>หนองคาย!AG53</f>
        <v>299353.55</v>
      </c>
      <c r="L638" s="140">
        <f>หนองคาย!AH53</f>
        <v>1117140.46</v>
      </c>
      <c r="M638" s="140">
        <f>หนองคาย!AI53</f>
        <v>1030978.1799999999</v>
      </c>
      <c r="N638" s="136"/>
      <c r="O638" s="136"/>
      <c r="P638" s="136"/>
      <c r="Q638" s="128">
        <f t="shared" si="21"/>
        <v>86162.280000000028</v>
      </c>
      <c r="R638" s="129">
        <f t="shared" si="22"/>
        <v>431.82855044453032</v>
      </c>
    </row>
    <row r="639" spans="1:18" s="147" customFormat="1" x14ac:dyDescent="0.35">
      <c r="A639" s="141">
        <v>3</v>
      </c>
      <c r="B639" s="142" t="s">
        <v>62</v>
      </c>
      <c r="C639" s="142"/>
      <c r="D639" s="142"/>
      <c r="E639" s="142" t="s">
        <v>77</v>
      </c>
      <c r="F639" s="142"/>
      <c r="G639" s="142" t="s">
        <v>435</v>
      </c>
      <c r="H639" s="148">
        <f>SUM(H623:H638)</f>
        <v>53124</v>
      </c>
      <c r="I639" s="141"/>
      <c r="J639" s="144">
        <f>SUM(J623:J638)</f>
        <v>6197109.4900000012</v>
      </c>
      <c r="K639" s="144">
        <f>SUM(K623:K638)</f>
        <v>5063456.7699999996</v>
      </c>
      <c r="L639" s="144">
        <f>SUM(L623:L638)</f>
        <v>17466050.740000002</v>
      </c>
      <c r="M639" s="144">
        <f>SUM(M623:M638)</f>
        <v>16820221.449999999</v>
      </c>
      <c r="N639" s="142">
        <v>15</v>
      </c>
      <c r="O639" s="142">
        <v>15</v>
      </c>
      <c r="P639" s="142">
        <f>N639-O639</f>
        <v>0</v>
      </c>
      <c r="Q639" s="145">
        <f t="shared" si="21"/>
        <v>645829.29000000283</v>
      </c>
      <c r="R639" s="146">
        <f>L639/H639</f>
        <v>328.77890859122056</v>
      </c>
    </row>
    <row r="640" spans="1:18" x14ac:dyDescent="0.35">
      <c r="A640" s="135">
        <v>1</v>
      </c>
      <c r="B640" s="136" t="s">
        <v>62</v>
      </c>
      <c r="C640" s="136" t="s">
        <v>436</v>
      </c>
      <c r="D640" s="136" t="s">
        <v>90</v>
      </c>
      <c r="E640" s="136" t="s">
        <v>437</v>
      </c>
      <c r="F640" s="136" t="s">
        <v>210</v>
      </c>
      <c r="G640" s="136" t="s">
        <v>438</v>
      </c>
      <c r="H640" s="137"/>
      <c r="I640" s="135"/>
      <c r="J640" s="138"/>
      <c r="K640" s="139"/>
      <c r="L640" s="140"/>
      <c r="M640" s="140"/>
      <c r="N640" s="136"/>
      <c r="O640" s="136"/>
      <c r="P640" s="136"/>
    </row>
    <row r="641" spans="1:18" s="155" customFormat="1" x14ac:dyDescent="0.35">
      <c r="A641" s="149">
        <v>2</v>
      </c>
      <c r="B641" s="150" t="s">
        <v>62</v>
      </c>
      <c r="C641" s="150" t="s">
        <v>436</v>
      </c>
      <c r="D641" s="150" t="s">
        <v>90</v>
      </c>
      <c r="E641" s="150" t="s">
        <v>437</v>
      </c>
      <c r="F641" s="150" t="s">
        <v>180</v>
      </c>
      <c r="G641" s="150" t="s">
        <v>1069</v>
      </c>
      <c r="H641" s="151">
        <v>2455</v>
      </c>
      <c r="I641" s="149">
        <v>2</v>
      </c>
      <c r="J641" s="138">
        <f>หนองคาย!F54</f>
        <v>100268.84</v>
      </c>
      <c r="K641" s="152">
        <f>หนองคาย!AG54</f>
        <v>117534.06999999999</v>
      </c>
      <c r="L641" s="140">
        <f>หนองคาย!AH54</f>
        <v>716174.39</v>
      </c>
      <c r="M641" s="140">
        <f>หนองคาย!AI54</f>
        <v>711817.31</v>
      </c>
      <c r="N641" s="150"/>
      <c r="O641" s="150"/>
      <c r="P641" s="150"/>
      <c r="Q641" s="128">
        <f t="shared" si="21"/>
        <v>4357.0799999999581</v>
      </c>
      <c r="R641" s="129">
        <f t="shared" si="22"/>
        <v>291.72072912423624</v>
      </c>
    </row>
    <row r="642" spans="1:18" x14ac:dyDescent="0.35">
      <c r="A642" s="135">
        <v>3</v>
      </c>
      <c r="B642" s="136" t="s">
        <v>62</v>
      </c>
      <c r="C642" s="136" t="s">
        <v>436</v>
      </c>
      <c r="D642" s="136" t="s">
        <v>90</v>
      </c>
      <c r="E642" s="136" t="s">
        <v>437</v>
      </c>
      <c r="F642" s="136" t="s">
        <v>180</v>
      </c>
      <c r="G642" s="136" t="s">
        <v>1070</v>
      </c>
      <c r="H642" s="137">
        <v>2020</v>
      </c>
      <c r="I642" s="135">
        <v>2</v>
      </c>
      <c r="J642" s="138">
        <f>หนองคาย!F55</f>
        <v>60790.35</v>
      </c>
      <c r="K642" s="152">
        <f>หนองคาย!AG55</f>
        <v>86298.520000000019</v>
      </c>
      <c r="L642" s="140">
        <f>หนองคาย!AH55</f>
        <v>707151.42</v>
      </c>
      <c r="M642" s="140">
        <f>หนองคาย!AI55</f>
        <v>837849.32</v>
      </c>
      <c r="N642" s="136"/>
      <c r="O642" s="136"/>
      <c r="P642" s="136"/>
      <c r="Q642" s="128">
        <f t="shared" si="21"/>
        <v>-130697.89999999991</v>
      </c>
      <c r="R642" s="129">
        <f t="shared" si="22"/>
        <v>350.07496039603961</v>
      </c>
    </row>
    <row r="643" spans="1:18" x14ac:dyDescent="0.35">
      <c r="A643" s="135">
        <v>4</v>
      </c>
      <c r="B643" s="136" t="s">
        <v>62</v>
      </c>
      <c r="C643" s="136" t="s">
        <v>436</v>
      </c>
      <c r="D643" s="136" t="s">
        <v>90</v>
      </c>
      <c r="E643" s="136" t="s">
        <v>437</v>
      </c>
      <c r="F643" s="136" t="s">
        <v>180</v>
      </c>
      <c r="G643" s="136" t="s">
        <v>1071</v>
      </c>
      <c r="H643" s="137">
        <v>3422</v>
      </c>
      <c r="I643" s="135">
        <v>3</v>
      </c>
      <c r="J643" s="138">
        <f>หนองคาย!F56</f>
        <v>356091.16</v>
      </c>
      <c r="K643" s="152">
        <f>หนองคาย!AG56</f>
        <v>267504.50999999995</v>
      </c>
      <c r="L643" s="140">
        <f>หนองคาย!AH56</f>
        <v>896251.24</v>
      </c>
      <c r="M643" s="140">
        <f>หนองคาย!AI56</f>
        <v>1076990.3299999998</v>
      </c>
      <c r="N643" s="136"/>
      <c r="O643" s="136"/>
      <c r="P643" s="136"/>
      <c r="Q643" s="128">
        <f t="shared" si="21"/>
        <v>-180739.08999999985</v>
      </c>
      <c r="R643" s="129">
        <f t="shared" si="22"/>
        <v>261.90860315604908</v>
      </c>
    </row>
    <row r="644" spans="1:18" x14ac:dyDescent="0.35">
      <c r="A644" s="135">
        <v>5</v>
      </c>
      <c r="B644" s="136" t="s">
        <v>62</v>
      </c>
      <c r="C644" s="136" t="s">
        <v>436</v>
      </c>
      <c r="D644" s="136" t="s">
        <v>90</v>
      </c>
      <c r="E644" s="136" t="s">
        <v>437</v>
      </c>
      <c r="F644" s="136" t="s">
        <v>180</v>
      </c>
      <c r="G644" s="136" t="s">
        <v>1072</v>
      </c>
      <c r="H644" s="137">
        <v>2553</v>
      </c>
      <c r="I644" s="135">
        <v>2</v>
      </c>
      <c r="J644" s="138">
        <f>หนองคาย!F57</f>
        <v>211941.95</v>
      </c>
      <c r="K644" s="152">
        <f>หนองคาย!AG57</f>
        <v>236978.59000000003</v>
      </c>
      <c r="L644" s="140">
        <f>หนองคาย!AH57</f>
        <v>987030.65999999992</v>
      </c>
      <c r="M644" s="140">
        <f>หนองคาย!AI57</f>
        <v>977968.29</v>
      </c>
      <c r="N644" s="136"/>
      <c r="O644" s="136"/>
      <c r="P644" s="136"/>
      <c r="Q644" s="128">
        <f t="shared" si="21"/>
        <v>9062.3699999998789</v>
      </c>
      <c r="R644" s="129">
        <f t="shared" si="22"/>
        <v>386.61600470035251</v>
      </c>
    </row>
    <row r="645" spans="1:18" x14ac:dyDescent="0.35">
      <c r="A645" s="135">
        <v>6</v>
      </c>
      <c r="B645" s="136" t="s">
        <v>62</v>
      </c>
      <c r="C645" s="136" t="s">
        <v>436</v>
      </c>
      <c r="D645" s="136" t="s">
        <v>90</v>
      </c>
      <c r="E645" s="136" t="s">
        <v>437</v>
      </c>
      <c r="F645" s="136" t="s">
        <v>180</v>
      </c>
      <c r="G645" s="136" t="s">
        <v>1073</v>
      </c>
      <c r="H645" s="137">
        <v>961</v>
      </c>
      <c r="I645" s="135">
        <v>1</v>
      </c>
      <c r="J645" s="138">
        <f>หนองคาย!F58</f>
        <v>65223.71</v>
      </c>
      <c r="K645" s="152">
        <f>หนองคาย!AG58</f>
        <v>82058.3</v>
      </c>
      <c r="L645" s="140">
        <f>หนองคาย!AH58</f>
        <v>506464.08999999997</v>
      </c>
      <c r="M645" s="140">
        <f>หนองคาย!AI58</f>
        <v>520591.76999999996</v>
      </c>
      <c r="N645" s="136"/>
      <c r="O645" s="136"/>
      <c r="P645" s="136"/>
      <c r="Q645" s="128">
        <f t="shared" si="21"/>
        <v>-14127.679999999993</v>
      </c>
      <c r="R645" s="129">
        <f t="shared" si="22"/>
        <v>527.01778355879287</v>
      </c>
    </row>
    <row r="646" spans="1:18" x14ac:dyDescent="0.35">
      <c r="A646" s="135">
        <v>7</v>
      </c>
      <c r="B646" s="136" t="s">
        <v>62</v>
      </c>
      <c r="C646" s="136" t="s">
        <v>436</v>
      </c>
      <c r="D646" s="136" t="s">
        <v>90</v>
      </c>
      <c r="E646" s="136" t="s">
        <v>437</v>
      </c>
      <c r="F646" s="136" t="s">
        <v>180</v>
      </c>
      <c r="G646" s="136" t="s">
        <v>1074</v>
      </c>
      <c r="H646" s="137">
        <v>2039</v>
      </c>
      <c r="I646" s="135">
        <v>2</v>
      </c>
      <c r="J646" s="138">
        <f>หนองคาย!F59</f>
        <v>484781.56</v>
      </c>
      <c r="K646" s="152">
        <f>หนองคาย!AG59</f>
        <v>480881.96</v>
      </c>
      <c r="L646" s="140">
        <f>หนองคาย!AH59</f>
        <v>768972.04</v>
      </c>
      <c r="M646" s="140">
        <f>หนองคาย!AI59</f>
        <v>1101225.1400000001</v>
      </c>
      <c r="N646" s="136"/>
      <c r="O646" s="136"/>
      <c r="P646" s="136"/>
      <c r="Q646" s="128">
        <f t="shared" si="21"/>
        <v>-332253.10000000009</v>
      </c>
      <c r="R646" s="129">
        <f t="shared" si="22"/>
        <v>377.13194703285927</v>
      </c>
    </row>
    <row r="647" spans="1:18" s="147" customFormat="1" x14ac:dyDescent="0.35">
      <c r="A647" s="141">
        <v>4</v>
      </c>
      <c r="B647" s="142" t="s">
        <v>62</v>
      </c>
      <c r="C647" s="142"/>
      <c r="D647" s="142"/>
      <c r="E647" s="142" t="s">
        <v>77</v>
      </c>
      <c r="F647" s="142"/>
      <c r="G647" s="142" t="s">
        <v>439</v>
      </c>
      <c r="H647" s="148">
        <f>SUM(H640:H646)</f>
        <v>13450</v>
      </c>
      <c r="I647" s="141"/>
      <c r="J647" s="144">
        <f>SUM(J640:J646)</f>
        <v>1279097.57</v>
      </c>
      <c r="K647" s="144">
        <f>SUM(K640:K646)</f>
        <v>1271255.95</v>
      </c>
      <c r="L647" s="144">
        <f>SUM(L640:L646)</f>
        <v>4582043.84</v>
      </c>
      <c r="M647" s="144">
        <f>SUM(M640:M646)</f>
        <v>5226442.16</v>
      </c>
      <c r="N647" s="142">
        <v>6</v>
      </c>
      <c r="O647" s="142">
        <v>6</v>
      </c>
      <c r="P647" s="142">
        <f>N647-O647</f>
        <v>0</v>
      </c>
      <c r="Q647" s="145">
        <f t="shared" ref="Q647:Q710" si="24">L647-M647</f>
        <v>-644398.3200000003</v>
      </c>
      <c r="R647" s="146">
        <f>L647/H647</f>
        <v>340.6724044609665</v>
      </c>
    </row>
    <row r="648" spans="1:18" x14ac:dyDescent="0.35">
      <c r="A648" s="135">
        <v>1</v>
      </c>
      <c r="B648" s="136" t="s">
        <v>62</v>
      </c>
      <c r="C648" s="136" t="s">
        <v>440</v>
      </c>
      <c r="D648" s="136" t="s">
        <v>97</v>
      </c>
      <c r="E648" s="136" t="s">
        <v>441</v>
      </c>
      <c r="F648" s="136" t="s">
        <v>210</v>
      </c>
      <c r="G648" s="136" t="s">
        <v>442</v>
      </c>
      <c r="H648" s="137"/>
      <c r="I648" s="135"/>
      <c r="J648" s="138"/>
      <c r="K648" s="139"/>
      <c r="L648" s="140"/>
      <c r="M648" s="140"/>
      <c r="N648" s="136"/>
      <c r="O648" s="136"/>
      <c r="P648" s="136"/>
    </row>
    <row r="649" spans="1:18" x14ac:dyDescent="0.35">
      <c r="A649" s="135">
        <v>2</v>
      </c>
      <c r="B649" s="136" t="s">
        <v>62</v>
      </c>
      <c r="C649" s="136" t="s">
        <v>440</v>
      </c>
      <c r="D649" s="136" t="s">
        <v>97</v>
      </c>
      <c r="E649" s="136" t="s">
        <v>441</v>
      </c>
      <c r="F649" s="136" t="s">
        <v>180</v>
      </c>
      <c r="G649" s="136" t="s">
        <v>1075</v>
      </c>
      <c r="H649" s="137">
        <v>3187</v>
      </c>
      <c r="I649" s="135">
        <v>3</v>
      </c>
      <c r="J649" s="138">
        <f>หนองคาย!F60</f>
        <v>405574.35</v>
      </c>
      <c r="K649" s="139">
        <f>หนองคาย!AG60</f>
        <v>424194.35</v>
      </c>
      <c r="L649" s="140">
        <f>หนองคาย!AH60</f>
        <v>982581.23</v>
      </c>
      <c r="M649" s="140">
        <f>หนองคาย!AI60</f>
        <v>873306.37</v>
      </c>
      <c r="N649" s="136"/>
      <c r="O649" s="136"/>
      <c r="P649" s="136"/>
      <c r="Q649" s="128">
        <f t="shared" si="24"/>
        <v>109274.85999999999</v>
      </c>
      <c r="R649" s="129">
        <f t="shared" ref="R649:R710" si="25">L649/H649</f>
        <v>308.30914025729527</v>
      </c>
    </row>
    <row r="650" spans="1:18" x14ac:dyDescent="0.35">
      <c r="A650" s="135">
        <v>3</v>
      </c>
      <c r="B650" s="136" t="s">
        <v>62</v>
      </c>
      <c r="C650" s="136" t="s">
        <v>440</v>
      </c>
      <c r="D650" s="136" t="s">
        <v>97</v>
      </c>
      <c r="E650" s="136" t="s">
        <v>441</v>
      </c>
      <c r="F650" s="136" t="s">
        <v>180</v>
      </c>
      <c r="G650" s="136" t="s">
        <v>1076</v>
      </c>
      <c r="H650" s="137">
        <v>4931</v>
      </c>
      <c r="I650" s="135">
        <v>4</v>
      </c>
      <c r="J650" s="138">
        <f>หนองคาย!F61</f>
        <v>19767.740000000002</v>
      </c>
      <c r="K650" s="139">
        <f>หนองคาย!AG61</f>
        <v>31188.13</v>
      </c>
      <c r="L650" s="140">
        <f>หนองคาย!AH61</f>
        <v>956084.6</v>
      </c>
      <c r="M650" s="140">
        <f>หนองคาย!AI61</f>
        <v>1073666.5600000001</v>
      </c>
      <c r="N650" s="136"/>
      <c r="O650" s="136"/>
      <c r="P650" s="136"/>
      <c r="Q650" s="128">
        <f t="shared" si="24"/>
        <v>-117581.96000000008</v>
      </c>
      <c r="R650" s="129">
        <f t="shared" si="25"/>
        <v>193.89263841005879</v>
      </c>
    </row>
    <row r="651" spans="1:18" x14ac:dyDescent="0.35">
      <c r="A651" s="135">
        <v>4</v>
      </c>
      <c r="B651" s="136" t="s">
        <v>62</v>
      </c>
      <c r="C651" s="136" t="s">
        <v>440</v>
      </c>
      <c r="D651" s="136" t="s">
        <v>97</v>
      </c>
      <c r="E651" s="136" t="s">
        <v>441</v>
      </c>
      <c r="F651" s="136" t="s">
        <v>180</v>
      </c>
      <c r="G651" s="136" t="s">
        <v>1077</v>
      </c>
      <c r="H651" s="137">
        <v>2673</v>
      </c>
      <c r="I651" s="135">
        <v>2</v>
      </c>
      <c r="J651" s="138">
        <f>หนองคาย!F62</f>
        <v>362889.55</v>
      </c>
      <c r="K651" s="139">
        <f>หนองคาย!AG62</f>
        <v>373525.64</v>
      </c>
      <c r="L651" s="140">
        <f>หนองคาย!AH62</f>
        <v>968513.40999999992</v>
      </c>
      <c r="M651" s="140">
        <f>หนองคาย!AI62</f>
        <v>884873.87</v>
      </c>
      <c r="N651" s="136"/>
      <c r="O651" s="136"/>
      <c r="P651" s="136"/>
      <c r="Q651" s="128">
        <f t="shared" si="24"/>
        <v>83639.539999999921</v>
      </c>
      <c r="R651" s="129">
        <f t="shared" si="25"/>
        <v>362.33199027310133</v>
      </c>
    </row>
    <row r="652" spans="1:18" x14ac:dyDescent="0.35">
      <c r="A652" s="135">
        <v>5</v>
      </c>
      <c r="B652" s="136" t="s">
        <v>62</v>
      </c>
      <c r="C652" s="136" t="s">
        <v>440</v>
      </c>
      <c r="D652" s="136" t="s">
        <v>97</v>
      </c>
      <c r="E652" s="136" t="s">
        <v>441</v>
      </c>
      <c r="F652" s="136" t="s">
        <v>180</v>
      </c>
      <c r="G652" s="136" t="s">
        <v>1078</v>
      </c>
      <c r="H652" s="137">
        <v>3204</v>
      </c>
      <c r="I652" s="135">
        <v>3</v>
      </c>
      <c r="J652" s="138">
        <f>หนองคาย!F63</f>
        <v>213158.24</v>
      </c>
      <c r="K652" s="139">
        <f>หนองคาย!AG63</f>
        <v>244181.52</v>
      </c>
      <c r="L652" s="140">
        <f>หนองคาย!AH63</f>
        <v>1475366.1400000001</v>
      </c>
      <c r="M652" s="140">
        <f>หนองคาย!AI63</f>
        <v>1291319.68</v>
      </c>
      <c r="N652" s="136"/>
      <c r="O652" s="136"/>
      <c r="P652" s="136"/>
      <c r="Q652" s="128">
        <f t="shared" si="24"/>
        <v>184046.4600000002</v>
      </c>
      <c r="R652" s="129">
        <f t="shared" si="25"/>
        <v>460.47632334581778</v>
      </c>
    </row>
    <row r="653" spans="1:18" x14ac:dyDescent="0.35">
      <c r="A653" s="135">
        <v>6</v>
      </c>
      <c r="B653" s="136" t="s">
        <v>62</v>
      </c>
      <c r="C653" s="136" t="s">
        <v>440</v>
      </c>
      <c r="D653" s="136" t="s">
        <v>97</v>
      </c>
      <c r="E653" s="136" t="s">
        <v>441</v>
      </c>
      <c r="F653" s="136" t="s">
        <v>180</v>
      </c>
      <c r="G653" s="136" t="s">
        <v>1079</v>
      </c>
      <c r="H653" s="137">
        <v>2244</v>
      </c>
      <c r="I653" s="135">
        <v>2</v>
      </c>
      <c r="J653" s="138">
        <f>หนองคาย!F64</f>
        <v>152804.85</v>
      </c>
      <c r="K653" s="139">
        <f>หนองคาย!AG64</f>
        <v>159914.32</v>
      </c>
      <c r="L653" s="140">
        <f>หนองคาย!AH64</f>
        <v>716088.87</v>
      </c>
      <c r="M653" s="140">
        <f>หนองคาย!AI64</f>
        <v>652044.81999999995</v>
      </c>
      <c r="N653" s="136"/>
      <c r="O653" s="136"/>
      <c r="P653" s="136"/>
      <c r="Q653" s="128">
        <f t="shared" si="24"/>
        <v>64044.050000000047</v>
      </c>
      <c r="R653" s="129">
        <f t="shared" si="25"/>
        <v>319.11268716577541</v>
      </c>
    </row>
    <row r="654" spans="1:18" s="147" customFormat="1" x14ac:dyDescent="0.35">
      <c r="A654" s="141">
        <v>5</v>
      </c>
      <c r="B654" s="142" t="s">
        <v>62</v>
      </c>
      <c r="C654" s="142"/>
      <c r="D654" s="142"/>
      <c r="E654" s="142" t="s">
        <v>77</v>
      </c>
      <c r="F654" s="142"/>
      <c r="G654" s="142" t="s">
        <v>443</v>
      </c>
      <c r="H654" s="148">
        <f>SUM(H648:H653)</f>
        <v>16239</v>
      </c>
      <c r="I654" s="141"/>
      <c r="J654" s="144">
        <f>SUM(J648:J653)</f>
        <v>1154194.73</v>
      </c>
      <c r="K654" s="179">
        <f>SUM(K648:K653)</f>
        <v>1233003.96</v>
      </c>
      <c r="L654" s="144">
        <f>SUM(L648:L653)</f>
        <v>5098634.2500000009</v>
      </c>
      <c r="M654" s="144">
        <f>SUM(M648:M653)</f>
        <v>4775211.3000000007</v>
      </c>
      <c r="N654" s="142">
        <v>5</v>
      </c>
      <c r="O654" s="142">
        <v>5</v>
      </c>
      <c r="P654" s="142">
        <f>N654-O654</f>
        <v>0</v>
      </c>
      <c r="Q654" s="145">
        <f t="shared" si="24"/>
        <v>323422.95000000019</v>
      </c>
      <c r="R654" s="146">
        <f>L654/H654</f>
        <v>313.97464437465368</v>
      </c>
    </row>
    <row r="655" spans="1:18" x14ac:dyDescent="0.35">
      <c r="A655" s="135">
        <v>1</v>
      </c>
      <c r="B655" s="136" t="s">
        <v>62</v>
      </c>
      <c r="C655" s="136" t="s">
        <v>444</v>
      </c>
      <c r="D655" s="136" t="s">
        <v>111</v>
      </c>
      <c r="E655" s="136" t="s">
        <v>445</v>
      </c>
      <c r="F655" s="136" t="s">
        <v>210</v>
      </c>
      <c r="G655" s="136" t="s">
        <v>446</v>
      </c>
      <c r="H655" s="137"/>
      <c r="I655" s="135"/>
      <c r="J655" s="138"/>
      <c r="K655" s="139"/>
      <c r="L655" s="140"/>
      <c r="M655" s="140"/>
      <c r="N655" s="136"/>
      <c r="O655" s="136"/>
      <c r="P655" s="136"/>
    </row>
    <row r="656" spans="1:18" x14ac:dyDescent="0.35">
      <c r="A656" s="135">
        <v>2</v>
      </c>
      <c r="B656" s="136" t="s">
        <v>62</v>
      </c>
      <c r="C656" s="136" t="s">
        <v>444</v>
      </c>
      <c r="D656" s="136" t="s">
        <v>111</v>
      </c>
      <c r="E656" s="136" t="s">
        <v>445</v>
      </c>
      <c r="F656" s="136" t="s">
        <v>180</v>
      </c>
      <c r="G656" s="136" t="s">
        <v>1080</v>
      </c>
      <c r="H656" s="137">
        <v>5619</v>
      </c>
      <c r="I656" s="135">
        <v>4</v>
      </c>
      <c r="J656" s="138">
        <f>หนองคาย!F65</f>
        <v>557841.68999999994</v>
      </c>
      <c r="K656" s="139">
        <f>หนองคาย!AG65</f>
        <v>465115.65999999992</v>
      </c>
      <c r="L656" s="140">
        <f>หนองคาย!AH65</f>
        <v>1332553.02</v>
      </c>
      <c r="M656" s="140">
        <f>หนองคาย!AI65</f>
        <v>1214261.26</v>
      </c>
      <c r="N656" s="136"/>
      <c r="O656" s="136"/>
      <c r="P656" s="136"/>
      <c r="Q656" s="128">
        <f t="shared" si="24"/>
        <v>118291.76000000001</v>
      </c>
      <c r="R656" s="129">
        <f t="shared" si="25"/>
        <v>237.15127602776295</v>
      </c>
    </row>
    <row r="657" spans="1:18" x14ac:dyDescent="0.35">
      <c r="A657" s="135">
        <v>3</v>
      </c>
      <c r="B657" s="136" t="s">
        <v>62</v>
      </c>
      <c r="C657" s="136" t="s">
        <v>444</v>
      </c>
      <c r="D657" s="136" t="s">
        <v>111</v>
      </c>
      <c r="E657" s="136" t="s">
        <v>445</v>
      </c>
      <c r="F657" s="136" t="s">
        <v>180</v>
      </c>
      <c r="G657" s="136" t="s">
        <v>1081</v>
      </c>
      <c r="H657" s="137">
        <v>5086</v>
      </c>
      <c r="I657" s="135">
        <v>4</v>
      </c>
      <c r="J657" s="138">
        <f>หนองคาย!F66</f>
        <v>395192.93</v>
      </c>
      <c r="K657" s="139">
        <f>หนองคาย!AG66</f>
        <v>362961.79</v>
      </c>
      <c r="L657" s="140">
        <f>หนองคาย!AH66</f>
        <v>1147312.57</v>
      </c>
      <c r="M657" s="140">
        <f>หนองคาย!AI66</f>
        <v>1143574.97</v>
      </c>
      <c r="N657" s="136"/>
      <c r="O657" s="136"/>
      <c r="P657" s="136"/>
      <c r="Q657" s="128">
        <f t="shared" si="24"/>
        <v>3737.6000000000931</v>
      </c>
      <c r="R657" s="129">
        <f t="shared" si="25"/>
        <v>225.58249508454583</v>
      </c>
    </row>
    <row r="658" spans="1:18" x14ac:dyDescent="0.35">
      <c r="A658" s="135">
        <v>4</v>
      </c>
      <c r="B658" s="136" t="s">
        <v>62</v>
      </c>
      <c r="C658" s="136" t="s">
        <v>444</v>
      </c>
      <c r="D658" s="136" t="s">
        <v>111</v>
      </c>
      <c r="E658" s="136" t="s">
        <v>445</v>
      </c>
      <c r="F658" s="136" t="s">
        <v>180</v>
      </c>
      <c r="G658" s="136" t="s">
        <v>1082</v>
      </c>
      <c r="H658" s="137">
        <v>7208</v>
      </c>
      <c r="I658" s="135">
        <v>5</v>
      </c>
      <c r="J658" s="138">
        <f>หนองคาย!F67</f>
        <v>485691.17</v>
      </c>
      <c r="K658" s="139">
        <f>หนองคาย!AG67</f>
        <v>477411.04999999993</v>
      </c>
      <c r="L658" s="140">
        <f>หนองคาย!AH67</f>
        <v>921894.15999999992</v>
      </c>
      <c r="M658" s="140">
        <f>หนองคาย!AI67</f>
        <v>808386.42</v>
      </c>
      <c r="N658" s="136"/>
      <c r="O658" s="136"/>
      <c r="P658" s="136"/>
      <c r="Q658" s="128">
        <f t="shared" si="24"/>
        <v>113507.73999999987</v>
      </c>
      <c r="R658" s="129">
        <f t="shared" si="25"/>
        <v>127.89874583795782</v>
      </c>
    </row>
    <row r="659" spans="1:18" s="147" customFormat="1" x14ac:dyDescent="0.35">
      <c r="A659" s="141">
        <v>6</v>
      </c>
      <c r="B659" s="142" t="s">
        <v>62</v>
      </c>
      <c r="C659" s="142"/>
      <c r="D659" s="142"/>
      <c r="E659" s="142" t="s">
        <v>77</v>
      </c>
      <c r="F659" s="142"/>
      <c r="G659" s="142" t="s">
        <v>447</v>
      </c>
      <c r="H659" s="148">
        <f>SUM(H656:H658)</f>
        <v>17913</v>
      </c>
      <c r="I659" s="141"/>
      <c r="J659" s="144">
        <f>SUM(J655:J658)</f>
        <v>1438725.7899999998</v>
      </c>
      <c r="K659" s="144">
        <f>SUM(K655:K658)</f>
        <v>1305488.5</v>
      </c>
      <c r="L659" s="144">
        <f>SUM(L655:L658)</f>
        <v>3401759.75</v>
      </c>
      <c r="M659" s="144">
        <f>SUM(M655:M658)</f>
        <v>3166222.65</v>
      </c>
      <c r="N659" s="142">
        <v>3</v>
      </c>
      <c r="O659" s="142">
        <v>3</v>
      </c>
      <c r="P659" s="142">
        <f>N659-O659</f>
        <v>0</v>
      </c>
      <c r="Q659" s="145">
        <f t="shared" si="24"/>
        <v>235537.10000000009</v>
      </c>
      <c r="R659" s="146">
        <f>L659/H659</f>
        <v>189.90452464690449</v>
      </c>
    </row>
    <row r="660" spans="1:18" x14ac:dyDescent="0.35">
      <c r="A660" s="135">
        <v>1</v>
      </c>
      <c r="B660" s="136" t="s">
        <v>62</v>
      </c>
      <c r="C660" s="136" t="s">
        <v>448</v>
      </c>
      <c r="D660" s="136" t="s">
        <v>125</v>
      </c>
      <c r="E660" s="136" t="s">
        <v>449</v>
      </c>
      <c r="F660" s="136" t="s">
        <v>210</v>
      </c>
      <c r="G660" s="136" t="s">
        <v>450</v>
      </c>
      <c r="H660" s="137"/>
      <c r="I660" s="135"/>
      <c r="J660" s="138"/>
      <c r="K660" s="139"/>
      <c r="L660" s="140"/>
      <c r="M660" s="140"/>
      <c r="N660" s="136"/>
      <c r="O660" s="136"/>
      <c r="P660" s="136"/>
    </row>
    <row r="661" spans="1:18" x14ac:dyDescent="0.35">
      <c r="A661" s="135">
        <v>2</v>
      </c>
      <c r="B661" s="136" t="s">
        <v>62</v>
      </c>
      <c r="C661" s="136" t="s">
        <v>448</v>
      </c>
      <c r="D661" s="136" t="s">
        <v>125</v>
      </c>
      <c r="E661" s="136" t="s">
        <v>449</v>
      </c>
      <c r="F661" s="136" t="s">
        <v>180</v>
      </c>
      <c r="G661" s="136" t="s">
        <v>1083</v>
      </c>
      <c r="H661" s="137">
        <v>2983</v>
      </c>
      <c r="I661" s="135">
        <v>2</v>
      </c>
      <c r="J661" s="138">
        <f>หนองคาย!F68</f>
        <v>654793.98</v>
      </c>
      <c r="K661" s="139">
        <f>หนองคาย!AG68</f>
        <v>705126.5</v>
      </c>
      <c r="L661" s="140">
        <f>หนองคาย!AH68</f>
        <v>1471749.8800000001</v>
      </c>
      <c r="M661" s="140">
        <f>หนองคาย!AI68</f>
        <v>1103777.94</v>
      </c>
      <c r="N661" s="136"/>
      <c r="O661" s="136"/>
      <c r="P661" s="136"/>
      <c r="Q661" s="128">
        <f t="shared" si="24"/>
        <v>367971.94000000018</v>
      </c>
      <c r="R661" s="129">
        <f t="shared" si="25"/>
        <v>493.3791082802548</v>
      </c>
    </row>
    <row r="662" spans="1:18" x14ac:dyDescent="0.35">
      <c r="A662" s="135">
        <v>3</v>
      </c>
      <c r="B662" s="136" t="s">
        <v>62</v>
      </c>
      <c r="C662" s="136" t="s">
        <v>448</v>
      </c>
      <c r="D662" s="136" t="s">
        <v>125</v>
      </c>
      <c r="E662" s="136" t="s">
        <v>449</v>
      </c>
      <c r="F662" s="136" t="s">
        <v>180</v>
      </c>
      <c r="G662" s="136" t="s">
        <v>1084</v>
      </c>
      <c r="H662" s="137">
        <v>3185</v>
      </c>
      <c r="I662" s="135">
        <v>3</v>
      </c>
      <c r="J662" s="138">
        <f>หนองคาย!F69</f>
        <v>532106.28</v>
      </c>
      <c r="K662" s="139">
        <f>หนองคาย!AG69</f>
        <v>566107.33000000007</v>
      </c>
      <c r="L662" s="140">
        <f>หนองคาย!AH69</f>
        <v>1066045.73</v>
      </c>
      <c r="M662" s="140">
        <f>หนองคาย!AI69</f>
        <v>740849.75</v>
      </c>
      <c r="N662" s="136"/>
      <c r="O662" s="136"/>
      <c r="P662" s="136"/>
      <c r="Q662" s="128">
        <f t="shared" si="24"/>
        <v>325195.98</v>
      </c>
      <c r="R662" s="129">
        <f t="shared" si="25"/>
        <v>334.7082354788069</v>
      </c>
    </row>
    <row r="663" spans="1:18" x14ac:dyDescent="0.35">
      <c r="A663" s="135">
        <v>4</v>
      </c>
      <c r="B663" s="136" t="s">
        <v>62</v>
      </c>
      <c r="C663" s="136" t="s">
        <v>448</v>
      </c>
      <c r="D663" s="136" t="s">
        <v>125</v>
      </c>
      <c r="E663" s="136" t="s">
        <v>449</v>
      </c>
      <c r="F663" s="136" t="s">
        <v>180</v>
      </c>
      <c r="G663" s="136" t="s">
        <v>1085</v>
      </c>
      <c r="H663" s="137">
        <v>5687</v>
      </c>
      <c r="I663" s="135">
        <v>4</v>
      </c>
      <c r="J663" s="138">
        <f>หนองคาย!F70</f>
        <v>1041012.51</v>
      </c>
      <c r="K663" s="139">
        <f>หนองคาย!AG70</f>
        <v>1058648.51</v>
      </c>
      <c r="L663" s="140">
        <f>หนองคาย!AH70</f>
        <v>2237558.83</v>
      </c>
      <c r="M663" s="140">
        <f>หนองคาย!AI70</f>
        <v>1457646.73</v>
      </c>
      <c r="N663" s="136"/>
      <c r="O663" s="136"/>
      <c r="P663" s="136"/>
      <c r="Q663" s="128">
        <f t="shared" si="24"/>
        <v>779912.10000000009</v>
      </c>
      <c r="R663" s="129">
        <f t="shared" si="25"/>
        <v>393.45152628802532</v>
      </c>
    </row>
    <row r="664" spans="1:18" x14ac:dyDescent="0.35">
      <c r="A664" s="135">
        <v>5</v>
      </c>
      <c r="B664" s="136" t="s">
        <v>62</v>
      </c>
      <c r="C664" s="136" t="s">
        <v>448</v>
      </c>
      <c r="D664" s="136" t="s">
        <v>125</v>
      </c>
      <c r="E664" s="136" t="s">
        <v>449</v>
      </c>
      <c r="F664" s="136" t="s">
        <v>180</v>
      </c>
      <c r="G664" s="136" t="s">
        <v>1086</v>
      </c>
      <c r="H664" s="137">
        <v>5400</v>
      </c>
      <c r="I664" s="135">
        <v>4</v>
      </c>
      <c r="J664" s="138">
        <f>หนองคาย!F71</f>
        <v>2041360.78</v>
      </c>
      <c r="K664" s="139">
        <f>หนองคาย!AG71</f>
        <v>2075245.29</v>
      </c>
      <c r="L664" s="140">
        <f>หนองคาย!AH71</f>
        <v>1625709.32</v>
      </c>
      <c r="M664" s="140">
        <f>หนองคาย!AI71</f>
        <v>1029777.96</v>
      </c>
      <c r="N664" s="136"/>
      <c r="O664" s="136"/>
      <c r="P664" s="136"/>
      <c r="Q664" s="128">
        <f t="shared" si="24"/>
        <v>595931.3600000001</v>
      </c>
      <c r="R664" s="129">
        <f t="shared" si="25"/>
        <v>301.05728148148148</v>
      </c>
    </row>
    <row r="665" spans="1:18" x14ac:dyDescent="0.35">
      <c r="A665" s="135">
        <v>6</v>
      </c>
      <c r="B665" s="136" t="s">
        <v>62</v>
      </c>
      <c r="C665" s="136" t="s">
        <v>448</v>
      </c>
      <c r="D665" s="136" t="s">
        <v>125</v>
      </c>
      <c r="E665" s="136" t="s">
        <v>449</v>
      </c>
      <c r="F665" s="136" t="s">
        <v>180</v>
      </c>
      <c r="G665" s="136" t="s">
        <v>1087</v>
      </c>
      <c r="H665" s="137">
        <v>9957</v>
      </c>
      <c r="I665" s="135">
        <v>5</v>
      </c>
      <c r="J665" s="138">
        <f>หนองคาย!F72</f>
        <v>2059022.53</v>
      </c>
      <c r="K665" s="139">
        <f>หนองคาย!AG72</f>
        <v>2115589.35</v>
      </c>
      <c r="L665" s="140">
        <f>หนองคาย!AH72</f>
        <v>2838315.2800000003</v>
      </c>
      <c r="M665" s="140">
        <f>หนองคาย!AI72</f>
        <v>1839881.6400000001</v>
      </c>
      <c r="N665" s="136"/>
      <c r="O665" s="136"/>
      <c r="P665" s="136"/>
      <c r="Q665" s="128">
        <f t="shared" si="24"/>
        <v>998433.64000000013</v>
      </c>
      <c r="R665" s="129">
        <f t="shared" si="25"/>
        <v>285.05727427940144</v>
      </c>
    </row>
    <row r="666" spans="1:18" x14ac:dyDescent="0.35">
      <c r="A666" s="135">
        <v>7</v>
      </c>
      <c r="B666" s="136" t="s">
        <v>62</v>
      </c>
      <c r="C666" s="136" t="s">
        <v>448</v>
      </c>
      <c r="D666" s="136" t="s">
        <v>125</v>
      </c>
      <c r="E666" s="136" t="s">
        <v>449</v>
      </c>
      <c r="F666" s="136" t="s">
        <v>180</v>
      </c>
      <c r="G666" s="136" t="s">
        <v>1088</v>
      </c>
      <c r="H666" s="137">
        <v>2898</v>
      </c>
      <c r="I666" s="135">
        <v>2</v>
      </c>
      <c r="J666" s="138">
        <f>หนองคาย!F73</f>
        <v>588436.86</v>
      </c>
      <c r="K666" s="139">
        <f>หนองคาย!AG73</f>
        <v>576399.49</v>
      </c>
      <c r="L666" s="140">
        <f>หนองคาย!AH73</f>
        <v>701257.51</v>
      </c>
      <c r="M666" s="140">
        <f>หนองคาย!AI73</f>
        <v>848980.89</v>
      </c>
      <c r="N666" s="136"/>
      <c r="O666" s="136"/>
      <c r="P666" s="136"/>
      <c r="Q666" s="128">
        <f t="shared" si="24"/>
        <v>-147723.38</v>
      </c>
      <c r="R666" s="129">
        <f t="shared" si="25"/>
        <v>241.9798171152519</v>
      </c>
    </row>
    <row r="667" spans="1:18" x14ac:dyDescent="0.35">
      <c r="A667" s="135">
        <v>8</v>
      </c>
      <c r="B667" s="136" t="s">
        <v>62</v>
      </c>
      <c r="C667" s="136" t="s">
        <v>448</v>
      </c>
      <c r="D667" s="136" t="s">
        <v>125</v>
      </c>
      <c r="E667" s="136" t="s">
        <v>449</v>
      </c>
      <c r="F667" s="136" t="s">
        <v>180</v>
      </c>
      <c r="G667" s="136" t="s">
        <v>1089</v>
      </c>
      <c r="H667" s="137">
        <v>3080</v>
      </c>
      <c r="I667" s="135">
        <v>3</v>
      </c>
      <c r="J667" s="138">
        <f>หนองคาย!F74</f>
        <v>381383.96</v>
      </c>
      <c r="K667" s="139">
        <f>หนองคาย!AG74</f>
        <v>363896.68</v>
      </c>
      <c r="L667" s="140">
        <f>หนองคาย!AH74</f>
        <v>1084270.3799999999</v>
      </c>
      <c r="M667" s="140">
        <f>หนองคาย!AI74</f>
        <v>699864.81</v>
      </c>
      <c r="N667" s="136"/>
      <c r="O667" s="136"/>
      <c r="P667" s="136"/>
      <c r="Q667" s="128">
        <f t="shared" si="24"/>
        <v>384405.56999999983</v>
      </c>
      <c r="R667" s="129">
        <f t="shared" si="25"/>
        <v>352.0358376623376</v>
      </c>
    </row>
    <row r="668" spans="1:18" s="147" customFormat="1" x14ac:dyDescent="0.35">
      <c r="A668" s="141">
        <v>7</v>
      </c>
      <c r="B668" s="142" t="s">
        <v>62</v>
      </c>
      <c r="C668" s="142"/>
      <c r="D668" s="142"/>
      <c r="E668" s="142" t="s">
        <v>77</v>
      </c>
      <c r="F668" s="142"/>
      <c r="G668" s="142" t="s">
        <v>451</v>
      </c>
      <c r="H668" s="148">
        <f>SUM(H661:H667)</f>
        <v>33190</v>
      </c>
      <c r="I668" s="141"/>
      <c r="J668" s="144">
        <f>SUM(J660:J667)</f>
        <v>7298116.9000000004</v>
      </c>
      <c r="K668" s="144">
        <f>SUM(K660:K667)</f>
        <v>7461013.1500000004</v>
      </c>
      <c r="L668" s="144">
        <f>SUM(L660:L667)</f>
        <v>11024906.93</v>
      </c>
      <c r="M668" s="144">
        <f>SUM(M660:M667)</f>
        <v>7720779.7199999988</v>
      </c>
      <c r="N668" s="142">
        <v>7</v>
      </c>
      <c r="O668" s="142">
        <v>7</v>
      </c>
      <c r="P668" s="142">
        <f>N668-O668</f>
        <v>0</v>
      </c>
      <c r="Q668" s="145">
        <f t="shared" si="24"/>
        <v>3304127.2100000009</v>
      </c>
      <c r="R668" s="146">
        <f>L668/H668</f>
        <v>332.17556282012652</v>
      </c>
    </row>
    <row r="669" spans="1:18" x14ac:dyDescent="0.35">
      <c r="A669" s="135">
        <v>1</v>
      </c>
      <c r="B669" s="136" t="s">
        <v>62</v>
      </c>
      <c r="C669" s="136" t="s">
        <v>452</v>
      </c>
      <c r="D669" s="136" t="s">
        <v>130</v>
      </c>
      <c r="E669" s="136" t="s">
        <v>453</v>
      </c>
      <c r="F669" s="136" t="s">
        <v>210</v>
      </c>
      <c r="G669" s="136" t="s">
        <v>454</v>
      </c>
      <c r="H669" s="137"/>
      <c r="I669" s="135"/>
      <c r="J669" s="138"/>
      <c r="K669" s="139"/>
      <c r="L669" s="140"/>
      <c r="M669" s="140"/>
      <c r="N669" s="136"/>
      <c r="O669" s="136"/>
      <c r="P669" s="136"/>
    </row>
    <row r="670" spans="1:18" x14ac:dyDescent="0.35">
      <c r="A670" s="135">
        <v>2</v>
      </c>
      <c r="B670" s="136" t="s">
        <v>62</v>
      </c>
      <c r="C670" s="136" t="s">
        <v>452</v>
      </c>
      <c r="D670" s="136" t="s">
        <v>130</v>
      </c>
      <c r="E670" s="136" t="s">
        <v>453</v>
      </c>
      <c r="F670" s="136" t="s">
        <v>180</v>
      </c>
      <c r="G670" s="136" t="s">
        <v>1090</v>
      </c>
      <c r="H670" s="137">
        <v>5394</v>
      </c>
      <c r="I670" s="135">
        <v>4</v>
      </c>
      <c r="J670" s="138">
        <f>หนองคาย!F75</f>
        <v>88749.3</v>
      </c>
      <c r="K670" s="139">
        <f>หนองคาย!AG75</f>
        <v>141563.6</v>
      </c>
      <c r="L670" s="140">
        <f>หนองคาย!AH75</f>
        <v>1125133.21</v>
      </c>
      <c r="M670" s="140">
        <f>หนองคาย!AI75</f>
        <v>1299515.6200000001</v>
      </c>
      <c r="N670" s="136"/>
      <c r="O670" s="136"/>
      <c r="P670" s="136"/>
      <c r="Q670" s="128">
        <f t="shared" si="24"/>
        <v>-174382.41000000015</v>
      </c>
      <c r="R670" s="129">
        <f t="shared" si="25"/>
        <v>208.58976826103077</v>
      </c>
    </row>
    <row r="671" spans="1:18" x14ac:dyDescent="0.35">
      <c r="A671" s="135">
        <v>3</v>
      </c>
      <c r="B671" s="136" t="s">
        <v>62</v>
      </c>
      <c r="C671" s="136" t="s">
        <v>452</v>
      </c>
      <c r="D671" s="136" t="s">
        <v>130</v>
      </c>
      <c r="E671" s="136" t="s">
        <v>453</v>
      </c>
      <c r="F671" s="136" t="s">
        <v>180</v>
      </c>
      <c r="G671" s="136" t="s">
        <v>1091</v>
      </c>
      <c r="H671" s="137">
        <v>6493</v>
      </c>
      <c r="I671" s="135">
        <v>5</v>
      </c>
      <c r="J671" s="138">
        <f>หนองคาย!F76</f>
        <v>277697.87</v>
      </c>
      <c r="K671" s="139">
        <f>หนองคาย!AG76</f>
        <v>406474.79</v>
      </c>
      <c r="L671" s="140">
        <f>หนองคาย!AH76</f>
        <v>1269161.92</v>
      </c>
      <c r="M671" s="140">
        <f>หนองคาย!AI76</f>
        <v>1273144.93</v>
      </c>
      <c r="N671" s="136"/>
      <c r="O671" s="136"/>
      <c r="P671" s="136"/>
      <c r="Q671" s="128">
        <f t="shared" si="24"/>
        <v>-3983.0100000000093</v>
      </c>
      <c r="R671" s="129">
        <f t="shared" si="25"/>
        <v>195.46618204219928</v>
      </c>
    </row>
    <row r="672" spans="1:18" x14ac:dyDescent="0.35">
      <c r="A672" s="135">
        <v>4</v>
      </c>
      <c r="B672" s="136" t="s">
        <v>62</v>
      </c>
      <c r="C672" s="136" t="s">
        <v>452</v>
      </c>
      <c r="D672" s="136" t="s">
        <v>130</v>
      </c>
      <c r="E672" s="136" t="s">
        <v>453</v>
      </c>
      <c r="F672" s="136" t="s">
        <v>180</v>
      </c>
      <c r="G672" s="136" t="s">
        <v>1092</v>
      </c>
      <c r="H672" s="137">
        <v>2652</v>
      </c>
      <c r="I672" s="135">
        <v>2</v>
      </c>
      <c r="J672" s="138">
        <f>หนองคาย!F77</f>
        <v>47804.53</v>
      </c>
      <c r="K672" s="139">
        <f>หนองคาย!AG77</f>
        <v>56852.3</v>
      </c>
      <c r="L672" s="140">
        <f>หนองคาย!AH77</f>
        <v>880015.84</v>
      </c>
      <c r="M672" s="140">
        <f>หนองคาย!AI77</f>
        <v>856947.66</v>
      </c>
      <c r="N672" s="136"/>
      <c r="O672" s="136"/>
      <c r="P672" s="136"/>
      <c r="Q672" s="128">
        <f t="shared" si="24"/>
        <v>23068.179999999935</v>
      </c>
      <c r="R672" s="129">
        <f t="shared" si="25"/>
        <v>331.83101055806935</v>
      </c>
    </row>
    <row r="673" spans="1:18" x14ac:dyDescent="0.35">
      <c r="A673" s="135">
        <v>5</v>
      </c>
      <c r="B673" s="136" t="s">
        <v>62</v>
      </c>
      <c r="C673" s="136" t="s">
        <v>452</v>
      </c>
      <c r="D673" s="136" t="s">
        <v>130</v>
      </c>
      <c r="E673" s="136" t="s">
        <v>453</v>
      </c>
      <c r="F673" s="136" t="s">
        <v>180</v>
      </c>
      <c r="G673" s="136" t="s">
        <v>1093</v>
      </c>
      <c r="H673" s="137">
        <v>5048</v>
      </c>
      <c r="I673" s="135">
        <v>4</v>
      </c>
      <c r="J673" s="138">
        <f>หนองคาย!F78</f>
        <v>100088.07</v>
      </c>
      <c r="K673" s="139">
        <f>หนองคาย!AG78</f>
        <v>272627.83999999997</v>
      </c>
      <c r="L673" s="140">
        <f>หนองคาย!AH78</f>
        <v>1190173.6299999999</v>
      </c>
      <c r="M673" s="140">
        <f>หนองคาย!AI78</f>
        <v>1347719.54</v>
      </c>
      <c r="N673" s="136"/>
      <c r="O673" s="136"/>
      <c r="P673" s="136"/>
      <c r="Q673" s="128">
        <f t="shared" si="24"/>
        <v>-157545.91000000015</v>
      </c>
      <c r="R673" s="129">
        <f t="shared" si="25"/>
        <v>235.7713213153724</v>
      </c>
    </row>
    <row r="674" spans="1:18" x14ac:dyDescent="0.35">
      <c r="A674" s="135">
        <v>6</v>
      </c>
      <c r="B674" s="136" t="s">
        <v>62</v>
      </c>
      <c r="C674" s="136" t="s">
        <v>452</v>
      </c>
      <c r="D674" s="136" t="s">
        <v>130</v>
      </c>
      <c r="E674" s="136" t="s">
        <v>453</v>
      </c>
      <c r="F674" s="136" t="s">
        <v>180</v>
      </c>
      <c r="G674" s="136" t="s">
        <v>1094</v>
      </c>
      <c r="H674" s="137">
        <v>4500</v>
      </c>
      <c r="I674" s="135">
        <v>3</v>
      </c>
      <c r="J674" s="138">
        <f>หนองคาย!F79</f>
        <v>316095.81</v>
      </c>
      <c r="K674" s="139">
        <f>หนองคาย!AG79</f>
        <v>457780</v>
      </c>
      <c r="L674" s="140">
        <f>หนองคาย!AH79</f>
        <v>1000408.5</v>
      </c>
      <c r="M674" s="140">
        <f>หนองคาย!AI79</f>
        <v>2482290.41</v>
      </c>
      <c r="N674" s="136"/>
      <c r="O674" s="136"/>
      <c r="P674" s="136"/>
      <c r="Q674" s="128">
        <f t="shared" si="24"/>
        <v>-1481881.9100000001</v>
      </c>
      <c r="R674" s="129">
        <f t="shared" si="25"/>
        <v>222.31299999999999</v>
      </c>
    </row>
    <row r="675" spans="1:18" x14ac:dyDescent="0.35">
      <c r="A675" s="135">
        <v>7</v>
      </c>
      <c r="B675" s="136" t="s">
        <v>62</v>
      </c>
      <c r="C675" s="136" t="s">
        <v>452</v>
      </c>
      <c r="D675" s="136" t="s">
        <v>130</v>
      </c>
      <c r="E675" s="136" t="s">
        <v>453</v>
      </c>
      <c r="F675" s="136" t="s">
        <v>180</v>
      </c>
      <c r="G675" s="136" t="s">
        <v>1095</v>
      </c>
      <c r="H675" s="137">
        <v>3828</v>
      </c>
      <c r="I675" s="135">
        <v>3</v>
      </c>
      <c r="J675" s="138">
        <f>หนองคาย!F80</f>
        <v>245863.47</v>
      </c>
      <c r="K675" s="139">
        <f>หนองคาย!AG80</f>
        <v>241528.41</v>
      </c>
      <c r="L675" s="140">
        <f>หนองคาย!AH80</f>
        <v>736900.74</v>
      </c>
      <c r="M675" s="140">
        <f>หนองคาย!AI80</f>
        <v>834410.39</v>
      </c>
      <c r="N675" s="136"/>
      <c r="O675" s="136"/>
      <c r="P675" s="136"/>
      <c r="Q675" s="128">
        <f t="shared" si="24"/>
        <v>-97509.650000000023</v>
      </c>
      <c r="R675" s="129">
        <f t="shared" si="25"/>
        <v>192.50280564263323</v>
      </c>
    </row>
    <row r="676" spans="1:18" s="147" customFormat="1" x14ac:dyDescent="0.35">
      <c r="A676" s="141">
        <v>8</v>
      </c>
      <c r="B676" s="142" t="s">
        <v>62</v>
      </c>
      <c r="C676" s="142"/>
      <c r="D676" s="142"/>
      <c r="E676" s="142" t="s">
        <v>77</v>
      </c>
      <c r="F676" s="142"/>
      <c r="G676" s="142" t="s">
        <v>455</v>
      </c>
      <c r="H676" s="148">
        <f>SUM(H670:H675)</f>
        <v>27915</v>
      </c>
      <c r="I676" s="141"/>
      <c r="J676" s="144">
        <f>SUM(J669:J675)</f>
        <v>1076299.05</v>
      </c>
      <c r="K676" s="144">
        <f>SUM(K669:K675)</f>
        <v>1576826.94</v>
      </c>
      <c r="L676" s="144">
        <f>SUM(L669:L675)</f>
        <v>6201793.8399999999</v>
      </c>
      <c r="M676" s="144">
        <f>SUM(M669:M675)</f>
        <v>8094028.5499999998</v>
      </c>
      <c r="N676" s="142">
        <v>6</v>
      </c>
      <c r="O676" s="142">
        <v>6</v>
      </c>
      <c r="P676" s="142">
        <f>N676-O676</f>
        <v>0</v>
      </c>
      <c r="Q676" s="145">
        <f t="shared" si="24"/>
        <v>-1892234.71</v>
      </c>
      <c r="R676" s="146">
        <f>L676/H676</f>
        <v>222.16707289987463</v>
      </c>
    </row>
    <row r="677" spans="1:18" x14ac:dyDescent="0.35">
      <c r="A677" s="135">
        <v>1</v>
      </c>
      <c r="B677" s="136" t="s">
        <v>62</v>
      </c>
      <c r="C677" s="136" t="s">
        <v>456</v>
      </c>
      <c r="D677" s="136" t="s">
        <v>118</v>
      </c>
      <c r="E677" s="136" t="s">
        <v>457</v>
      </c>
      <c r="F677" s="136" t="s">
        <v>210</v>
      </c>
      <c r="G677" s="136" t="s">
        <v>458</v>
      </c>
      <c r="H677" s="137"/>
      <c r="I677" s="135"/>
      <c r="J677" s="138"/>
      <c r="K677" s="139"/>
      <c r="L677" s="140"/>
      <c r="M677" s="140"/>
      <c r="N677" s="136"/>
      <c r="O677" s="136"/>
      <c r="P677" s="136"/>
    </row>
    <row r="678" spans="1:18" x14ac:dyDescent="0.35">
      <c r="A678" s="135">
        <v>2</v>
      </c>
      <c r="B678" s="136" t="s">
        <v>62</v>
      </c>
      <c r="C678" s="136" t="s">
        <v>456</v>
      </c>
      <c r="D678" s="136" t="s">
        <v>118</v>
      </c>
      <c r="E678" s="136" t="s">
        <v>457</v>
      </c>
      <c r="F678" s="136" t="s">
        <v>180</v>
      </c>
      <c r="G678" s="136" t="s">
        <v>1096</v>
      </c>
      <c r="H678" s="137">
        <v>1542</v>
      </c>
      <c r="I678" s="135">
        <v>2</v>
      </c>
      <c r="J678" s="138">
        <f>หนองคาย!F81</f>
        <v>107279.33</v>
      </c>
      <c r="K678" s="139">
        <f>หนองคาย!AG81</f>
        <v>53870.080000000002</v>
      </c>
      <c r="L678" s="140">
        <f>หนองคาย!AH81</f>
        <v>638854.24</v>
      </c>
      <c r="M678" s="140">
        <f>หนองคาย!AI81</f>
        <v>624681.98</v>
      </c>
      <c r="N678" s="136"/>
      <c r="O678" s="136"/>
      <c r="P678" s="136"/>
      <c r="Q678" s="128">
        <f t="shared" si="24"/>
        <v>14172.260000000009</v>
      </c>
      <c r="R678" s="129">
        <f t="shared" si="25"/>
        <v>414.30236057068743</v>
      </c>
    </row>
    <row r="679" spans="1:18" x14ac:dyDescent="0.35">
      <c r="A679" s="135">
        <v>3</v>
      </c>
      <c r="B679" s="136" t="s">
        <v>62</v>
      </c>
      <c r="C679" s="136" t="s">
        <v>456</v>
      </c>
      <c r="D679" s="136" t="s">
        <v>118</v>
      </c>
      <c r="E679" s="136" t="s">
        <v>457</v>
      </c>
      <c r="F679" s="136" t="s">
        <v>180</v>
      </c>
      <c r="G679" s="136" t="s">
        <v>1097</v>
      </c>
      <c r="H679" s="137">
        <v>3115</v>
      </c>
      <c r="I679" s="135">
        <v>3</v>
      </c>
      <c r="J679" s="138">
        <f>หนองคาย!F82</f>
        <v>760167.07</v>
      </c>
      <c r="K679" s="139">
        <f>หนองคาย!AG82</f>
        <v>758121.40999999992</v>
      </c>
      <c r="L679" s="140">
        <f>หนองคาย!AH82</f>
        <v>1599836.62</v>
      </c>
      <c r="M679" s="140">
        <f>หนองคาย!AI82</f>
        <v>842980.01</v>
      </c>
      <c r="N679" s="136"/>
      <c r="O679" s="136"/>
      <c r="P679" s="136"/>
      <c r="Q679" s="128">
        <f t="shared" si="24"/>
        <v>756856.6100000001</v>
      </c>
      <c r="R679" s="129">
        <f t="shared" si="25"/>
        <v>513.59121027287324</v>
      </c>
    </row>
    <row r="680" spans="1:18" x14ac:dyDescent="0.35">
      <c r="A680" s="135">
        <v>4</v>
      </c>
      <c r="B680" s="136" t="s">
        <v>62</v>
      </c>
      <c r="C680" s="136" t="s">
        <v>456</v>
      </c>
      <c r="D680" s="136" t="s">
        <v>118</v>
      </c>
      <c r="E680" s="136" t="s">
        <v>457</v>
      </c>
      <c r="F680" s="136" t="s">
        <v>180</v>
      </c>
      <c r="G680" s="136" t="s">
        <v>1098</v>
      </c>
      <c r="H680" s="137">
        <v>1500</v>
      </c>
      <c r="I680" s="135">
        <v>1</v>
      </c>
      <c r="J680" s="138">
        <f>หนองคาย!F83</f>
        <v>362626.86</v>
      </c>
      <c r="K680" s="139">
        <f>หนองคาย!AG83</f>
        <v>399508.42</v>
      </c>
      <c r="L680" s="140">
        <f>หนองคาย!AH83</f>
        <v>1145129.3699999999</v>
      </c>
      <c r="M680" s="140">
        <f>หนองคาย!AI83</f>
        <v>977727.52</v>
      </c>
      <c r="N680" s="136"/>
      <c r="O680" s="136"/>
      <c r="P680" s="136"/>
      <c r="Q680" s="128">
        <f t="shared" si="24"/>
        <v>167401.84999999986</v>
      </c>
      <c r="R680" s="129">
        <f t="shared" si="25"/>
        <v>763.41957999999988</v>
      </c>
    </row>
    <row r="681" spans="1:18" x14ac:dyDescent="0.35">
      <c r="A681" s="135">
        <v>5</v>
      </c>
      <c r="B681" s="136" t="s">
        <v>62</v>
      </c>
      <c r="C681" s="136" t="s">
        <v>456</v>
      </c>
      <c r="D681" s="136" t="s">
        <v>118</v>
      </c>
      <c r="E681" s="136" t="s">
        <v>457</v>
      </c>
      <c r="F681" s="136" t="s">
        <v>180</v>
      </c>
      <c r="G681" s="136" t="s">
        <v>1099</v>
      </c>
      <c r="H681" s="137">
        <v>1499</v>
      </c>
      <c r="I681" s="135">
        <v>1</v>
      </c>
      <c r="J681" s="138">
        <f>หนองคาย!F84</f>
        <v>25045.23</v>
      </c>
      <c r="K681" s="139">
        <f>หนองคาย!AG84</f>
        <v>8325.5299999999988</v>
      </c>
      <c r="L681" s="140">
        <f>หนองคาย!AH84</f>
        <v>579594.4</v>
      </c>
      <c r="M681" s="140">
        <f>หนองคาย!AI84</f>
        <v>627060.39</v>
      </c>
      <c r="N681" s="136"/>
      <c r="O681" s="136"/>
      <c r="P681" s="136"/>
      <c r="Q681" s="128">
        <f t="shared" si="24"/>
        <v>-47465.989999999991</v>
      </c>
      <c r="R681" s="129">
        <f t="shared" si="25"/>
        <v>386.65403602401602</v>
      </c>
    </row>
    <row r="682" spans="1:18" x14ac:dyDescent="0.35">
      <c r="A682" s="135">
        <v>6</v>
      </c>
      <c r="B682" s="136" t="s">
        <v>62</v>
      </c>
      <c r="C682" s="136" t="s">
        <v>456</v>
      </c>
      <c r="D682" s="136" t="s">
        <v>118</v>
      </c>
      <c r="E682" s="136" t="s">
        <v>457</v>
      </c>
      <c r="F682" s="136" t="s">
        <v>180</v>
      </c>
      <c r="G682" s="136" t="s">
        <v>1100</v>
      </c>
      <c r="H682" s="137">
        <v>2997</v>
      </c>
      <c r="I682" s="135">
        <v>2</v>
      </c>
      <c r="J682" s="138">
        <f>หนองคาย!F85</f>
        <v>149834.73000000001</v>
      </c>
      <c r="K682" s="139">
        <f>หนองคาย!AG85</f>
        <v>165716.54</v>
      </c>
      <c r="L682" s="140">
        <f>หนองคาย!AH85</f>
        <v>752548.11</v>
      </c>
      <c r="M682" s="140">
        <f>หนองคาย!AI85</f>
        <v>830949.08000000007</v>
      </c>
      <c r="N682" s="136"/>
      <c r="O682" s="136"/>
      <c r="P682" s="136"/>
      <c r="Q682" s="128">
        <f t="shared" si="24"/>
        <v>-78400.970000000088</v>
      </c>
      <c r="R682" s="129">
        <f t="shared" si="25"/>
        <v>251.10047047047047</v>
      </c>
    </row>
    <row r="683" spans="1:18" s="147" customFormat="1" x14ac:dyDescent="0.35">
      <c r="A683" s="141">
        <v>9</v>
      </c>
      <c r="B683" s="142" t="s">
        <v>62</v>
      </c>
      <c r="C683" s="142"/>
      <c r="D683" s="142"/>
      <c r="E683" s="142" t="s">
        <v>77</v>
      </c>
      <c r="F683" s="142"/>
      <c r="G683" s="142" t="s">
        <v>459</v>
      </c>
      <c r="H683" s="148">
        <f>SUM(H678:H682)</f>
        <v>10653</v>
      </c>
      <c r="I683" s="141"/>
      <c r="J683" s="144">
        <f>SUM(J677:J682)</f>
        <v>1404953.2199999997</v>
      </c>
      <c r="K683" s="144">
        <f>SUM(K677:K682)</f>
        <v>1385541.98</v>
      </c>
      <c r="L683" s="144">
        <f>SUM(L677:L682)</f>
        <v>4715962.74</v>
      </c>
      <c r="M683" s="144">
        <f>SUM(M677:M682)</f>
        <v>3903398.98</v>
      </c>
      <c r="N683" s="142">
        <v>5</v>
      </c>
      <c r="O683" s="142">
        <v>5</v>
      </c>
      <c r="P683" s="142"/>
      <c r="Q683" s="145">
        <f t="shared" si="24"/>
        <v>812563.76000000024</v>
      </c>
      <c r="R683" s="146">
        <f t="shared" si="25"/>
        <v>442.68870177414817</v>
      </c>
    </row>
    <row r="684" spans="1:18" s="147" customFormat="1" x14ac:dyDescent="0.35">
      <c r="A684" s="214"/>
      <c r="B684" s="215" t="s">
        <v>62</v>
      </c>
      <c r="C684" s="215" t="s">
        <v>62</v>
      </c>
      <c r="D684" s="215" t="s">
        <v>62</v>
      </c>
      <c r="E684" s="215" t="s">
        <v>62</v>
      </c>
      <c r="F684" s="215"/>
      <c r="G684" s="215" t="s">
        <v>460</v>
      </c>
      <c r="H684" s="216">
        <f>H610+H622+H639+H647+H654+H659+H668+H676+H683</f>
        <v>296367</v>
      </c>
      <c r="I684" s="214"/>
      <c r="J684" s="217">
        <f t="shared" ref="J684:O684" si="26">J610+J622+J639+J647+J654+J659+J668+J676+J683</f>
        <v>35765069.409999996</v>
      </c>
      <c r="K684" s="218">
        <f t="shared" si="26"/>
        <v>39407519.489999995</v>
      </c>
      <c r="L684" s="217">
        <f t="shared" si="26"/>
        <v>82360390.489999995</v>
      </c>
      <c r="M684" s="217">
        <f t="shared" si="26"/>
        <v>77171956.439999998</v>
      </c>
      <c r="N684" s="215">
        <f t="shared" si="26"/>
        <v>74</v>
      </c>
      <c r="O684" s="215">
        <f t="shared" si="26"/>
        <v>74</v>
      </c>
      <c r="P684" s="215">
        <f>N684-O684</f>
        <v>0</v>
      </c>
      <c r="Q684" s="145">
        <f t="shared" si="24"/>
        <v>5188434.049999997</v>
      </c>
      <c r="R684" s="146">
        <f t="shared" si="25"/>
        <v>277.90000401529181</v>
      </c>
    </row>
    <row r="685" spans="1:18" ht="21.75" thickBot="1" x14ac:dyDescent="0.4">
      <c r="A685" s="219"/>
      <c r="B685" s="220"/>
      <c r="C685" s="220"/>
      <c r="D685" s="220"/>
      <c r="E685" s="317" t="s">
        <v>461</v>
      </c>
      <c r="F685" s="318"/>
      <c r="G685" s="319"/>
      <c r="H685" s="221"/>
      <c r="I685" s="219"/>
      <c r="J685" s="222">
        <f>J684/O684</f>
        <v>483311.74878378375</v>
      </c>
      <c r="K685" s="223">
        <f>K684/O684</f>
        <v>532534.04716216214</v>
      </c>
      <c r="L685" s="222">
        <f>L684/O684</f>
        <v>1112978.2498648649</v>
      </c>
      <c r="M685" s="222">
        <f>M684/O684</f>
        <v>1042864.2762162162</v>
      </c>
      <c r="N685" s="224"/>
      <c r="O685" s="224"/>
      <c r="P685" s="224"/>
      <c r="Q685" s="128">
        <f t="shared" si="24"/>
        <v>70113.973648648709</v>
      </c>
    </row>
    <row r="686" spans="1:18" ht="21.75" thickTop="1" x14ac:dyDescent="0.35">
      <c r="A686" s="166">
        <v>1</v>
      </c>
      <c r="B686" s="167" t="s">
        <v>61</v>
      </c>
      <c r="C686" s="167" t="s">
        <v>462</v>
      </c>
      <c r="D686" s="167" t="s">
        <v>463</v>
      </c>
      <c r="E686" s="167" t="s">
        <v>464</v>
      </c>
      <c r="F686" s="167" t="s">
        <v>304</v>
      </c>
      <c r="G686" s="167" t="s">
        <v>465</v>
      </c>
      <c r="H686" s="168"/>
      <c r="I686" s="166"/>
      <c r="J686" s="169"/>
      <c r="K686" s="170"/>
      <c r="L686" s="171"/>
      <c r="M686" s="171"/>
      <c r="N686" s="167"/>
      <c r="O686" s="167"/>
      <c r="P686" s="167"/>
    </row>
    <row r="687" spans="1:18" x14ac:dyDescent="0.35">
      <c r="A687" s="135">
        <v>2</v>
      </c>
      <c r="B687" s="136" t="s">
        <v>61</v>
      </c>
      <c r="C687" s="136" t="s">
        <v>462</v>
      </c>
      <c r="D687" s="136" t="s">
        <v>463</v>
      </c>
      <c r="E687" s="136" t="s">
        <v>464</v>
      </c>
      <c r="F687" s="136" t="s">
        <v>180</v>
      </c>
      <c r="G687" s="136" t="s">
        <v>1101</v>
      </c>
      <c r="H687" s="137">
        <v>4500</v>
      </c>
      <c r="I687" s="135">
        <v>3</v>
      </c>
      <c r="J687" s="138">
        <f>สกลนคร!F22</f>
        <v>606879.6</v>
      </c>
      <c r="K687" s="139">
        <f>สกลนคร!AG22</f>
        <v>887001.54</v>
      </c>
      <c r="L687" s="140">
        <f>สกลนคร!AH22</f>
        <v>1113289.8400000001</v>
      </c>
      <c r="M687" s="140">
        <f>สกลนคร!AI22</f>
        <v>1064033.6099999999</v>
      </c>
      <c r="N687" s="136"/>
      <c r="O687" s="136"/>
      <c r="P687" s="136"/>
      <c r="Q687" s="128">
        <f t="shared" si="24"/>
        <v>49256.230000000214</v>
      </c>
      <c r="R687" s="129">
        <f t="shared" si="25"/>
        <v>247.39774222222223</v>
      </c>
    </row>
    <row r="688" spans="1:18" x14ac:dyDescent="0.35">
      <c r="A688" s="135">
        <v>3</v>
      </c>
      <c r="B688" s="136" t="s">
        <v>61</v>
      </c>
      <c r="C688" s="136" t="s">
        <v>462</v>
      </c>
      <c r="D688" s="136" t="s">
        <v>463</v>
      </c>
      <c r="E688" s="136" t="s">
        <v>464</v>
      </c>
      <c r="F688" s="136" t="s">
        <v>180</v>
      </c>
      <c r="G688" s="136" t="s">
        <v>1102</v>
      </c>
      <c r="H688" s="137">
        <v>6201</v>
      </c>
      <c r="I688" s="135">
        <v>5</v>
      </c>
      <c r="J688" s="138">
        <f>สกลนคร!F23</f>
        <v>277789.15000000002</v>
      </c>
      <c r="K688" s="139">
        <f>สกลนคร!AG23</f>
        <v>380480.81000000006</v>
      </c>
      <c r="L688" s="140">
        <f>สกลนคร!AH23</f>
        <v>959662.94</v>
      </c>
      <c r="M688" s="140">
        <f>สกลนคร!AI23</f>
        <v>745194.73</v>
      </c>
      <c r="N688" s="136"/>
      <c r="O688" s="136"/>
      <c r="P688" s="136"/>
      <c r="Q688" s="128">
        <f t="shared" si="24"/>
        <v>214468.20999999996</v>
      </c>
      <c r="R688" s="129">
        <f t="shared" si="25"/>
        <v>154.75938397032735</v>
      </c>
    </row>
    <row r="689" spans="1:18" x14ac:dyDescent="0.35">
      <c r="A689" s="135">
        <v>4</v>
      </c>
      <c r="B689" s="136" t="s">
        <v>61</v>
      </c>
      <c r="C689" s="136" t="s">
        <v>462</v>
      </c>
      <c r="D689" s="136" t="s">
        <v>463</v>
      </c>
      <c r="E689" s="136" t="s">
        <v>464</v>
      </c>
      <c r="F689" s="136" t="s">
        <v>180</v>
      </c>
      <c r="G689" s="136" t="s">
        <v>1103</v>
      </c>
      <c r="H689" s="137">
        <v>4500</v>
      </c>
      <c r="I689" s="135">
        <v>3</v>
      </c>
      <c r="J689" s="138">
        <f>สกลนคร!F24</f>
        <v>592710.14</v>
      </c>
      <c r="K689" s="139">
        <f>สกลนคร!AG24</f>
        <v>900394.94</v>
      </c>
      <c r="L689" s="140">
        <f>สกลนคร!AH24</f>
        <v>1769999.4</v>
      </c>
      <c r="M689" s="140">
        <f>สกลนคร!AI24</f>
        <v>1473052.31</v>
      </c>
      <c r="N689" s="136"/>
      <c r="O689" s="136"/>
      <c r="P689" s="136"/>
      <c r="Q689" s="128">
        <f t="shared" si="24"/>
        <v>296947.08999999985</v>
      </c>
      <c r="R689" s="129">
        <f t="shared" si="25"/>
        <v>393.33319999999998</v>
      </c>
    </row>
    <row r="690" spans="1:18" x14ac:dyDescent="0.35">
      <c r="A690" s="135">
        <v>5</v>
      </c>
      <c r="B690" s="136" t="s">
        <v>61</v>
      </c>
      <c r="C690" s="136" t="s">
        <v>462</v>
      </c>
      <c r="D690" s="136" t="s">
        <v>463</v>
      </c>
      <c r="E690" s="136" t="s">
        <v>464</v>
      </c>
      <c r="F690" s="136" t="s">
        <v>180</v>
      </c>
      <c r="G690" s="136" t="s">
        <v>1104</v>
      </c>
      <c r="H690" s="137">
        <v>3000</v>
      </c>
      <c r="I690" s="135">
        <v>2</v>
      </c>
      <c r="J690" s="138">
        <f>สกลนคร!F25</f>
        <v>408990.41</v>
      </c>
      <c r="K690" s="139">
        <f>สกลนคร!AG25</f>
        <v>522524.93</v>
      </c>
      <c r="L690" s="140">
        <f>สกลนคร!AH25</f>
        <v>951232.14</v>
      </c>
      <c r="M690" s="140">
        <f>สกลนคร!AI25</f>
        <v>730227.82000000007</v>
      </c>
      <c r="N690" s="136"/>
      <c r="O690" s="136"/>
      <c r="P690" s="136"/>
      <c r="Q690" s="128">
        <f t="shared" si="24"/>
        <v>221004.31999999995</v>
      </c>
      <c r="R690" s="129">
        <f t="shared" si="25"/>
        <v>317.07738000000001</v>
      </c>
    </row>
    <row r="691" spans="1:18" x14ac:dyDescent="0.35">
      <c r="A691" s="135">
        <v>6</v>
      </c>
      <c r="B691" s="136" t="s">
        <v>61</v>
      </c>
      <c r="C691" s="136" t="s">
        <v>462</v>
      </c>
      <c r="D691" s="136" t="s">
        <v>463</v>
      </c>
      <c r="E691" s="136" t="s">
        <v>464</v>
      </c>
      <c r="F691" s="136" t="s">
        <v>180</v>
      </c>
      <c r="G691" s="136" t="s">
        <v>1105</v>
      </c>
      <c r="H691" s="137">
        <v>4509</v>
      </c>
      <c r="I691" s="135">
        <v>4</v>
      </c>
      <c r="J691" s="138">
        <f>สกลนคร!F26</f>
        <v>211738.69</v>
      </c>
      <c r="K691" s="139">
        <f>สกลนคร!AG26</f>
        <v>325242.07</v>
      </c>
      <c r="L691" s="140">
        <f>สกลนคร!AH26</f>
        <v>642315.59000000008</v>
      </c>
      <c r="M691" s="140">
        <f>สกลนคร!AI26</f>
        <v>561277.23</v>
      </c>
      <c r="N691" s="136"/>
      <c r="O691" s="136"/>
      <c r="P691" s="136"/>
      <c r="Q691" s="128">
        <f t="shared" si="24"/>
        <v>81038.360000000102</v>
      </c>
      <c r="R691" s="129">
        <f t="shared" si="25"/>
        <v>142.45189398979821</v>
      </c>
    </row>
    <row r="692" spans="1:18" x14ac:dyDescent="0.35">
      <c r="A692" s="135">
        <v>7</v>
      </c>
      <c r="B692" s="136" t="s">
        <v>61</v>
      </c>
      <c r="C692" s="136" t="s">
        <v>462</v>
      </c>
      <c r="D692" s="136" t="s">
        <v>463</v>
      </c>
      <c r="E692" s="136" t="s">
        <v>464</v>
      </c>
      <c r="F692" s="136" t="s">
        <v>180</v>
      </c>
      <c r="G692" s="136" t="s">
        <v>1106</v>
      </c>
      <c r="H692" s="137">
        <v>4887</v>
      </c>
      <c r="I692" s="135">
        <v>4</v>
      </c>
      <c r="J692" s="138">
        <f>สกลนคร!F27</f>
        <v>635391.19999999995</v>
      </c>
      <c r="K692" s="139">
        <f>สกลนคร!AG27</f>
        <v>826300.63</v>
      </c>
      <c r="L692" s="140">
        <f>สกลนคร!AH27</f>
        <v>1254309.42</v>
      </c>
      <c r="M692" s="140">
        <f>สกลนคร!AI27</f>
        <v>1135397.08</v>
      </c>
      <c r="N692" s="136"/>
      <c r="O692" s="136"/>
      <c r="P692" s="136"/>
      <c r="Q692" s="128">
        <f t="shared" si="24"/>
        <v>118912.33999999985</v>
      </c>
      <c r="R692" s="129">
        <f t="shared" si="25"/>
        <v>256.66245549416817</v>
      </c>
    </row>
    <row r="693" spans="1:18" x14ac:dyDescent="0.35">
      <c r="A693" s="135">
        <v>8</v>
      </c>
      <c r="B693" s="136" t="s">
        <v>61</v>
      </c>
      <c r="C693" s="136" t="s">
        <v>462</v>
      </c>
      <c r="D693" s="136" t="s">
        <v>463</v>
      </c>
      <c r="E693" s="136" t="s">
        <v>464</v>
      </c>
      <c r="F693" s="136" t="s">
        <v>180</v>
      </c>
      <c r="G693" s="136" t="s">
        <v>1107</v>
      </c>
      <c r="H693" s="137">
        <v>6109</v>
      </c>
      <c r="I693" s="135">
        <v>5</v>
      </c>
      <c r="J693" s="138">
        <f>สกลนคร!F28</f>
        <v>725243.44</v>
      </c>
      <c r="K693" s="139">
        <f>สกลนคร!AG28</f>
        <v>846909.25</v>
      </c>
      <c r="L693" s="140">
        <f>สกลนคร!AH28</f>
        <v>658276.71</v>
      </c>
      <c r="M693" s="140">
        <f>สกลนคร!AI28</f>
        <v>616392.41</v>
      </c>
      <c r="N693" s="136"/>
      <c r="O693" s="136"/>
      <c r="P693" s="136"/>
      <c r="Q693" s="128">
        <f t="shared" si="24"/>
        <v>41884.29999999993</v>
      </c>
      <c r="R693" s="129">
        <f t="shared" si="25"/>
        <v>107.75523162547061</v>
      </c>
    </row>
    <row r="694" spans="1:18" x14ac:dyDescent="0.35">
      <c r="A694" s="135">
        <v>9</v>
      </c>
      <c r="B694" s="136" t="s">
        <v>61</v>
      </c>
      <c r="C694" s="136" t="s">
        <v>462</v>
      </c>
      <c r="D694" s="136" t="s">
        <v>463</v>
      </c>
      <c r="E694" s="136" t="s">
        <v>464</v>
      </c>
      <c r="F694" s="136" t="s">
        <v>180</v>
      </c>
      <c r="G694" s="136" t="s">
        <v>1108</v>
      </c>
      <c r="H694" s="137">
        <v>11813</v>
      </c>
      <c r="I694" s="135">
        <v>5</v>
      </c>
      <c r="J694" s="138">
        <f>สกลนคร!F29</f>
        <v>719761.31</v>
      </c>
      <c r="K694" s="139">
        <f>สกลนคร!AG29</f>
        <v>876828.95000000007</v>
      </c>
      <c r="L694" s="140">
        <f>สกลนคร!AH29</f>
        <v>1336537.8700000001</v>
      </c>
      <c r="M694" s="140">
        <f>สกลนคร!AI29</f>
        <v>1117857.99</v>
      </c>
      <c r="N694" s="136"/>
      <c r="O694" s="136"/>
      <c r="P694" s="136"/>
      <c r="Q694" s="128">
        <f t="shared" si="24"/>
        <v>218679.88000000012</v>
      </c>
      <c r="R694" s="129">
        <f t="shared" si="25"/>
        <v>113.14127402014731</v>
      </c>
    </row>
    <row r="695" spans="1:18" x14ac:dyDescent="0.35">
      <c r="A695" s="135">
        <v>10</v>
      </c>
      <c r="B695" s="136" t="s">
        <v>61</v>
      </c>
      <c r="C695" s="136" t="s">
        <v>462</v>
      </c>
      <c r="D695" s="136" t="s">
        <v>463</v>
      </c>
      <c r="E695" s="136" t="s">
        <v>464</v>
      </c>
      <c r="F695" s="136" t="s">
        <v>180</v>
      </c>
      <c r="G695" s="136" t="s">
        <v>1109</v>
      </c>
      <c r="H695" s="137">
        <v>4498</v>
      </c>
      <c r="I695" s="135">
        <v>3</v>
      </c>
      <c r="J695" s="138">
        <f>สกลนคร!F30</f>
        <v>804179.94</v>
      </c>
      <c r="K695" s="139">
        <f>สกลนคร!AG30</f>
        <v>1443188.99</v>
      </c>
      <c r="L695" s="140">
        <f>สกลนคร!AH30</f>
        <v>1760656.72</v>
      </c>
      <c r="M695" s="140">
        <f>สกลนคร!AI30</f>
        <v>1526466.07</v>
      </c>
      <c r="N695" s="136"/>
      <c r="O695" s="136"/>
      <c r="P695" s="136"/>
      <c r="Q695" s="128">
        <f t="shared" si="24"/>
        <v>234190.64999999991</v>
      </c>
      <c r="R695" s="129">
        <f t="shared" si="25"/>
        <v>391.43101823032458</v>
      </c>
    </row>
    <row r="696" spans="1:18" x14ac:dyDescent="0.35">
      <c r="A696" s="135">
        <v>11</v>
      </c>
      <c r="B696" s="136" t="s">
        <v>61</v>
      </c>
      <c r="C696" s="136" t="s">
        <v>462</v>
      </c>
      <c r="D696" s="136" t="s">
        <v>463</v>
      </c>
      <c r="E696" s="136" t="s">
        <v>464</v>
      </c>
      <c r="F696" s="136" t="s">
        <v>180</v>
      </c>
      <c r="G696" s="136" t="s">
        <v>1110</v>
      </c>
      <c r="H696" s="137">
        <v>3577</v>
      </c>
      <c r="I696" s="135">
        <v>3</v>
      </c>
      <c r="J696" s="138">
        <f>สกลนคร!F31</f>
        <v>596112.52</v>
      </c>
      <c r="K696" s="139">
        <f>สกลนคร!AG31</f>
        <v>860503.49</v>
      </c>
      <c r="L696" s="140">
        <f>สกลนคร!AH31</f>
        <v>779226.72</v>
      </c>
      <c r="M696" s="140">
        <f>สกลนคร!AI31</f>
        <v>711625.97000000009</v>
      </c>
      <c r="N696" s="136"/>
      <c r="O696" s="136"/>
      <c r="P696" s="136"/>
      <c r="Q696" s="128">
        <f t="shared" si="24"/>
        <v>67600.749999999884</v>
      </c>
      <c r="R696" s="129">
        <f t="shared" si="25"/>
        <v>217.8436455129997</v>
      </c>
    </row>
    <row r="697" spans="1:18" x14ac:dyDescent="0.35">
      <c r="A697" s="135">
        <v>12</v>
      </c>
      <c r="B697" s="136" t="s">
        <v>61</v>
      </c>
      <c r="C697" s="136" t="s">
        <v>462</v>
      </c>
      <c r="D697" s="136" t="s">
        <v>463</v>
      </c>
      <c r="E697" s="136" t="s">
        <v>464</v>
      </c>
      <c r="F697" s="136" t="s">
        <v>180</v>
      </c>
      <c r="G697" s="136" t="s">
        <v>1111</v>
      </c>
      <c r="H697" s="137">
        <v>3159</v>
      </c>
      <c r="I697" s="135">
        <v>3</v>
      </c>
      <c r="J697" s="138">
        <f>สกลนคร!F32</f>
        <v>576286.36</v>
      </c>
      <c r="K697" s="139">
        <f>สกลนคร!AG32</f>
        <v>696976.72</v>
      </c>
      <c r="L697" s="140">
        <f>สกลนคร!AH32</f>
        <v>1110660.73</v>
      </c>
      <c r="M697" s="140">
        <f>สกลนคร!AI32</f>
        <v>934002.20000000007</v>
      </c>
      <c r="N697" s="136"/>
      <c r="O697" s="136"/>
      <c r="P697" s="136"/>
      <c r="Q697" s="128">
        <f t="shared" si="24"/>
        <v>176658.52999999991</v>
      </c>
      <c r="R697" s="129">
        <f t="shared" si="25"/>
        <v>351.58617600506489</v>
      </c>
    </row>
    <row r="698" spans="1:18" x14ac:dyDescent="0.35">
      <c r="A698" s="135">
        <v>13</v>
      </c>
      <c r="B698" s="136" t="s">
        <v>61</v>
      </c>
      <c r="C698" s="136" t="s">
        <v>462</v>
      </c>
      <c r="D698" s="136" t="s">
        <v>463</v>
      </c>
      <c r="E698" s="136" t="s">
        <v>464</v>
      </c>
      <c r="F698" s="136" t="s">
        <v>180</v>
      </c>
      <c r="G698" s="136" t="s">
        <v>1112</v>
      </c>
      <c r="H698" s="137">
        <v>3764</v>
      </c>
      <c r="I698" s="135">
        <v>3</v>
      </c>
      <c r="J698" s="138">
        <f>สกลนคร!F33</f>
        <v>917576.56</v>
      </c>
      <c r="K698" s="139">
        <f>สกลนคร!AG33</f>
        <v>1068580.1000000001</v>
      </c>
      <c r="L698" s="140">
        <f>สกลนคร!AH33</f>
        <v>1164075.3599999999</v>
      </c>
      <c r="M698" s="140">
        <f>สกลนคร!AI33</f>
        <v>670217.34</v>
      </c>
      <c r="N698" s="136"/>
      <c r="O698" s="136"/>
      <c r="P698" s="136"/>
      <c r="Q698" s="128">
        <f t="shared" si="24"/>
        <v>493858.0199999999</v>
      </c>
      <c r="R698" s="129">
        <f t="shared" si="25"/>
        <v>309.26550478214659</v>
      </c>
    </row>
    <row r="699" spans="1:18" x14ac:dyDescent="0.35">
      <c r="A699" s="135">
        <v>14</v>
      </c>
      <c r="B699" s="136" t="s">
        <v>61</v>
      </c>
      <c r="C699" s="136" t="s">
        <v>462</v>
      </c>
      <c r="D699" s="136" t="s">
        <v>463</v>
      </c>
      <c r="E699" s="136" t="s">
        <v>464</v>
      </c>
      <c r="F699" s="136" t="s">
        <v>180</v>
      </c>
      <c r="G699" s="136" t="s">
        <v>1113</v>
      </c>
      <c r="H699" s="137">
        <v>6209</v>
      </c>
      <c r="I699" s="135">
        <v>5</v>
      </c>
      <c r="J699" s="138">
        <f>สกลนคร!F34</f>
        <v>842348.49</v>
      </c>
      <c r="K699" s="139">
        <f>สกลนคร!AG34</f>
        <v>959971.57</v>
      </c>
      <c r="L699" s="140">
        <f>สกลนคร!AH34</f>
        <v>956708.47000000009</v>
      </c>
      <c r="M699" s="140">
        <f>สกลนคร!AI34</f>
        <v>736424.92</v>
      </c>
      <c r="N699" s="136"/>
      <c r="O699" s="136"/>
      <c r="P699" s="136"/>
      <c r="Q699" s="128">
        <f t="shared" si="24"/>
        <v>220283.55000000005</v>
      </c>
      <c r="R699" s="129">
        <f t="shared" si="25"/>
        <v>154.08414720566921</v>
      </c>
    </row>
    <row r="700" spans="1:18" x14ac:dyDescent="0.35">
      <c r="A700" s="135">
        <v>15</v>
      </c>
      <c r="B700" s="136" t="s">
        <v>61</v>
      </c>
      <c r="C700" s="136" t="s">
        <v>462</v>
      </c>
      <c r="D700" s="136" t="s">
        <v>463</v>
      </c>
      <c r="E700" s="136" t="s">
        <v>464</v>
      </c>
      <c r="F700" s="136" t="s">
        <v>180</v>
      </c>
      <c r="G700" s="136" t="s">
        <v>1114</v>
      </c>
      <c r="H700" s="137">
        <v>4488</v>
      </c>
      <c r="I700" s="135">
        <v>3</v>
      </c>
      <c r="J700" s="138">
        <f>สกลนคร!F35</f>
        <v>1446108.35</v>
      </c>
      <c r="K700" s="139">
        <f>สกลนคร!AG35</f>
        <v>1662999.76</v>
      </c>
      <c r="L700" s="140">
        <f>สกลนคร!AH35</f>
        <v>1389990.23</v>
      </c>
      <c r="M700" s="140">
        <f>สกลนคร!AI35</f>
        <v>965838.84000000008</v>
      </c>
      <c r="N700" s="136"/>
      <c r="O700" s="136"/>
      <c r="P700" s="136"/>
      <c r="Q700" s="128">
        <f t="shared" si="24"/>
        <v>424151.3899999999</v>
      </c>
      <c r="R700" s="129">
        <f t="shared" si="25"/>
        <v>309.71261809269163</v>
      </c>
    </row>
    <row r="701" spans="1:18" x14ac:dyDescent="0.35">
      <c r="A701" s="135">
        <v>16</v>
      </c>
      <c r="B701" s="136" t="s">
        <v>61</v>
      </c>
      <c r="C701" s="136" t="s">
        <v>462</v>
      </c>
      <c r="D701" s="136" t="s">
        <v>463</v>
      </c>
      <c r="E701" s="136" t="s">
        <v>464</v>
      </c>
      <c r="F701" s="136" t="s">
        <v>180</v>
      </c>
      <c r="G701" s="136" t="s">
        <v>1115</v>
      </c>
      <c r="H701" s="137">
        <v>3391</v>
      </c>
      <c r="I701" s="135">
        <v>3</v>
      </c>
      <c r="J701" s="138">
        <f>สกลนคร!F36</f>
        <v>430761.93</v>
      </c>
      <c r="K701" s="139">
        <f>สกลนคร!AG36</f>
        <v>605833.16</v>
      </c>
      <c r="L701" s="140">
        <f>สกลนคร!AH36</f>
        <v>934123.27</v>
      </c>
      <c r="M701" s="140">
        <f>สกลนคร!AI36</f>
        <v>753835.83000000007</v>
      </c>
      <c r="N701" s="136"/>
      <c r="O701" s="136"/>
      <c r="P701" s="136"/>
      <c r="Q701" s="128">
        <f t="shared" si="24"/>
        <v>180287.43999999994</v>
      </c>
      <c r="R701" s="129">
        <f t="shared" si="25"/>
        <v>275.47132704217046</v>
      </c>
    </row>
    <row r="702" spans="1:18" x14ac:dyDescent="0.35">
      <c r="A702" s="135">
        <v>17</v>
      </c>
      <c r="B702" s="136" t="s">
        <v>61</v>
      </c>
      <c r="C702" s="136" t="s">
        <v>462</v>
      </c>
      <c r="D702" s="136" t="s">
        <v>463</v>
      </c>
      <c r="E702" s="136" t="s">
        <v>464</v>
      </c>
      <c r="F702" s="136" t="s">
        <v>180</v>
      </c>
      <c r="G702" s="136" t="s">
        <v>1116</v>
      </c>
      <c r="H702" s="137">
        <v>2999</v>
      </c>
      <c r="I702" s="135">
        <v>2</v>
      </c>
      <c r="J702" s="138">
        <f>สกลนคร!F37</f>
        <v>596986.91</v>
      </c>
      <c r="K702" s="139">
        <f>สกลนคร!AG37</f>
        <v>736706.94000000006</v>
      </c>
      <c r="L702" s="140">
        <f>สกลนคร!AH37</f>
        <v>1162972.93</v>
      </c>
      <c r="M702" s="140">
        <f>สกลนคร!AI37</f>
        <v>822147.34</v>
      </c>
      <c r="N702" s="136"/>
      <c r="O702" s="136"/>
      <c r="P702" s="136"/>
      <c r="Q702" s="128">
        <f t="shared" si="24"/>
        <v>340825.58999999997</v>
      </c>
      <c r="R702" s="129">
        <f t="shared" si="25"/>
        <v>387.78690563521172</v>
      </c>
    </row>
    <row r="703" spans="1:18" x14ac:dyDescent="0.35">
      <c r="A703" s="135">
        <v>18</v>
      </c>
      <c r="B703" s="136" t="s">
        <v>61</v>
      </c>
      <c r="C703" s="136" t="s">
        <v>462</v>
      </c>
      <c r="D703" s="136" t="s">
        <v>463</v>
      </c>
      <c r="E703" s="136" t="s">
        <v>464</v>
      </c>
      <c r="F703" s="136" t="s">
        <v>180</v>
      </c>
      <c r="G703" s="136" t="s">
        <v>1117</v>
      </c>
      <c r="H703" s="137">
        <v>4590</v>
      </c>
      <c r="I703" s="135">
        <v>4</v>
      </c>
      <c r="J703" s="138">
        <f>สกลนคร!F38</f>
        <v>585722.86</v>
      </c>
      <c r="K703" s="139">
        <f>สกลนคร!AG38</f>
        <v>671770.78999999992</v>
      </c>
      <c r="L703" s="140">
        <f>สกลนคร!AH38</f>
        <v>857119.90999999992</v>
      </c>
      <c r="M703" s="140">
        <f>สกลนคร!AI38</f>
        <v>466433.44</v>
      </c>
      <c r="N703" s="136"/>
      <c r="O703" s="136"/>
      <c r="P703" s="136"/>
      <c r="Q703" s="128">
        <f t="shared" si="24"/>
        <v>390686.46999999991</v>
      </c>
      <c r="R703" s="129">
        <f t="shared" si="25"/>
        <v>186.73636383442263</v>
      </c>
    </row>
    <row r="704" spans="1:18" x14ac:dyDescent="0.35">
      <c r="A704" s="135">
        <v>19</v>
      </c>
      <c r="B704" s="136" t="s">
        <v>61</v>
      </c>
      <c r="C704" s="136" t="s">
        <v>462</v>
      </c>
      <c r="D704" s="136" t="s">
        <v>463</v>
      </c>
      <c r="E704" s="136" t="s">
        <v>464</v>
      </c>
      <c r="F704" s="136" t="s">
        <v>180</v>
      </c>
      <c r="G704" s="136" t="s">
        <v>1118</v>
      </c>
      <c r="H704" s="137">
        <v>3000</v>
      </c>
      <c r="I704" s="135">
        <v>2</v>
      </c>
      <c r="J704" s="138">
        <f>สกลนคร!F39</f>
        <v>344990.18</v>
      </c>
      <c r="K704" s="139">
        <f>สกลนคร!AG39</f>
        <v>389746.61</v>
      </c>
      <c r="L704" s="140">
        <f>สกลนคร!AH39</f>
        <v>997814.45000000007</v>
      </c>
      <c r="M704" s="140">
        <f>สกลนคร!AI39</f>
        <v>772775.52</v>
      </c>
      <c r="N704" s="136"/>
      <c r="O704" s="136"/>
      <c r="P704" s="136"/>
      <c r="Q704" s="128">
        <f t="shared" si="24"/>
        <v>225038.93000000005</v>
      </c>
      <c r="R704" s="129">
        <f t="shared" si="25"/>
        <v>332.60481666666669</v>
      </c>
    </row>
    <row r="705" spans="1:18" x14ac:dyDescent="0.35">
      <c r="A705" s="135">
        <v>20</v>
      </c>
      <c r="B705" s="136" t="s">
        <v>61</v>
      </c>
      <c r="C705" s="136" t="s">
        <v>462</v>
      </c>
      <c r="D705" s="136" t="s">
        <v>463</v>
      </c>
      <c r="E705" s="136" t="s">
        <v>464</v>
      </c>
      <c r="F705" s="136" t="s">
        <v>180</v>
      </c>
      <c r="G705" s="136" t="s">
        <v>1119</v>
      </c>
      <c r="H705" s="137">
        <v>2556</v>
      </c>
      <c r="I705" s="135">
        <v>2</v>
      </c>
      <c r="J705" s="138">
        <f>สกลนคร!F40</f>
        <v>623421.28</v>
      </c>
      <c r="K705" s="139">
        <f>สกลนคร!AG40</f>
        <v>754714.46</v>
      </c>
      <c r="L705" s="140">
        <f>สกลนคร!AH40</f>
        <v>695176.54999999993</v>
      </c>
      <c r="M705" s="140">
        <f>สกลนคร!AI40</f>
        <v>429603.95</v>
      </c>
      <c r="N705" s="136"/>
      <c r="O705" s="136"/>
      <c r="P705" s="136"/>
      <c r="Q705" s="128">
        <f t="shared" si="24"/>
        <v>265572.59999999992</v>
      </c>
      <c r="R705" s="129">
        <f t="shared" si="25"/>
        <v>271.97830594679186</v>
      </c>
    </row>
    <row r="706" spans="1:18" x14ac:dyDescent="0.35">
      <c r="A706" s="135">
        <v>21</v>
      </c>
      <c r="B706" s="136" t="s">
        <v>61</v>
      </c>
      <c r="C706" s="136" t="s">
        <v>462</v>
      </c>
      <c r="D706" s="136" t="s">
        <v>463</v>
      </c>
      <c r="E706" s="136" t="s">
        <v>464</v>
      </c>
      <c r="F706" s="136" t="s">
        <v>180</v>
      </c>
      <c r="G706" s="136" t="s">
        <v>1120</v>
      </c>
      <c r="H706" s="137">
        <v>4700</v>
      </c>
      <c r="I706" s="135">
        <v>4</v>
      </c>
      <c r="J706" s="138">
        <f>สกลนคร!F41</f>
        <v>776734.4</v>
      </c>
      <c r="K706" s="139">
        <f>สกลนคร!AG41</f>
        <v>890860.97000000009</v>
      </c>
      <c r="L706" s="140">
        <f>สกลนคร!AH41</f>
        <v>952108.02</v>
      </c>
      <c r="M706" s="140">
        <f>สกลนคร!AI41</f>
        <v>619814.86999999988</v>
      </c>
      <c r="N706" s="136"/>
      <c r="O706" s="136"/>
      <c r="P706" s="136"/>
      <c r="Q706" s="128">
        <f t="shared" si="24"/>
        <v>332293.15000000014</v>
      </c>
      <c r="R706" s="129">
        <f t="shared" si="25"/>
        <v>202.5761744680851</v>
      </c>
    </row>
    <row r="707" spans="1:18" x14ac:dyDescent="0.35">
      <c r="A707" s="135">
        <v>22</v>
      </c>
      <c r="B707" s="136" t="s">
        <v>61</v>
      </c>
      <c r="C707" s="136" t="s">
        <v>462</v>
      </c>
      <c r="D707" s="136" t="s">
        <v>463</v>
      </c>
      <c r="E707" s="136" t="s">
        <v>464</v>
      </c>
      <c r="F707" s="136" t="s">
        <v>180</v>
      </c>
      <c r="G707" s="136" t="s">
        <v>1121</v>
      </c>
      <c r="H707" s="137">
        <v>4500</v>
      </c>
      <c r="I707" s="135">
        <v>3</v>
      </c>
      <c r="J707" s="138">
        <f>สกลนคร!F42</f>
        <v>609179.86</v>
      </c>
      <c r="K707" s="139">
        <f>สกลนคร!AG42</f>
        <v>726196.87</v>
      </c>
      <c r="L707" s="140">
        <f>สกลนคร!AH42</f>
        <v>1212519.05</v>
      </c>
      <c r="M707" s="140">
        <f>สกลนคร!AI42</f>
        <v>889429.39</v>
      </c>
      <c r="N707" s="136"/>
      <c r="O707" s="136"/>
      <c r="P707" s="136"/>
      <c r="Q707" s="128">
        <f t="shared" si="24"/>
        <v>323089.66000000003</v>
      </c>
      <c r="R707" s="129">
        <f t="shared" si="25"/>
        <v>269.44867777777779</v>
      </c>
    </row>
    <row r="708" spans="1:18" x14ac:dyDescent="0.35">
      <c r="A708" s="135">
        <v>23</v>
      </c>
      <c r="B708" s="136" t="s">
        <v>61</v>
      </c>
      <c r="C708" s="136" t="s">
        <v>462</v>
      </c>
      <c r="D708" s="136" t="s">
        <v>463</v>
      </c>
      <c r="E708" s="136" t="s">
        <v>464</v>
      </c>
      <c r="F708" s="136" t="s">
        <v>180</v>
      </c>
      <c r="G708" s="136" t="s">
        <v>1122</v>
      </c>
      <c r="H708" s="137">
        <v>4629</v>
      </c>
      <c r="I708" s="135">
        <v>4</v>
      </c>
      <c r="J708" s="138">
        <f>สกลนคร!F43</f>
        <v>566400.43000000005</v>
      </c>
      <c r="K708" s="139">
        <f>สกลนคร!AG43</f>
        <v>803076.75</v>
      </c>
      <c r="L708" s="140">
        <f>สกลนคร!AH43</f>
        <v>891579.80999999994</v>
      </c>
      <c r="M708" s="140">
        <f>สกลนคร!AI43</f>
        <v>464332.08</v>
      </c>
      <c r="N708" s="136"/>
      <c r="O708" s="136"/>
      <c r="P708" s="136"/>
      <c r="Q708" s="128">
        <f t="shared" si="24"/>
        <v>427247.72999999992</v>
      </c>
      <c r="R708" s="129">
        <f t="shared" si="25"/>
        <v>192.60743357096564</v>
      </c>
    </row>
    <row r="709" spans="1:18" x14ac:dyDescent="0.35">
      <c r="A709" s="135">
        <v>24</v>
      </c>
      <c r="B709" s="136" t="s">
        <v>61</v>
      </c>
      <c r="C709" s="136" t="s">
        <v>462</v>
      </c>
      <c r="D709" s="136" t="s">
        <v>463</v>
      </c>
      <c r="E709" s="136" t="s">
        <v>464</v>
      </c>
      <c r="F709" s="136" t="s">
        <v>180</v>
      </c>
      <c r="G709" s="136" t="s">
        <v>1123</v>
      </c>
      <c r="H709" s="137">
        <v>2828</v>
      </c>
      <c r="I709" s="135">
        <v>2</v>
      </c>
      <c r="J709" s="138">
        <f>สกลนคร!F44</f>
        <v>826599.01</v>
      </c>
      <c r="K709" s="139">
        <f>สกลนคร!AG44</f>
        <v>978205.07000000007</v>
      </c>
      <c r="L709" s="140">
        <f>สกลนคร!AH44</f>
        <v>773549.07000000007</v>
      </c>
      <c r="M709" s="140">
        <f>สกลนคร!AI44</f>
        <v>633716.88</v>
      </c>
      <c r="N709" s="136"/>
      <c r="O709" s="136"/>
      <c r="P709" s="136"/>
      <c r="Q709" s="128">
        <f t="shared" si="24"/>
        <v>139832.19000000006</v>
      </c>
      <c r="R709" s="129">
        <f t="shared" si="25"/>
        <v>273.53220297029708</v>
      </c>
    </row>
    <row r="710" spans="1:18" x14ac:dyDescent="0.35">
      <c r="A710" s="135">
        <v>25</v>
      </c>
      <c r="B710" s="136" t="s">
        <v>61</v>
      </c>
      <c r="C710" s="136" t="s">
        <v>462</v>
      </c>
      <c r="D710" s="136" t="s">
        <v>463</v>
      </c>
      <c r="E710" s="136" t="s">
        <v>464</v>
      </c>
      <c r="F710" s="136" t="s">
        <v>180</v>
      </c>
      <c r="G710" s="136" t="s">
        <v>1124</v>
      </c>
      <c r="H710" s="137">
        <v>2529</v>
      </c>
      <c r="I710" s="135">
        <v>2</v>
      </c>
      <c r="J710" s="138">
        <f>สกลนคร!F45</f>
        <v>460965.76</v>
      </c>
      <c r="K710" s="139">
        <f>สกลนคร!AG45</f>
        <v>570747.66</v>
      </c>
      <c r="L710" s="140">
        <f>สกลนคร!AH45</f>
        <v>1005855.29</v>
      </c>
      <c r="M710" s="140">
        <f>สกลนคร!AI45</f>
        <v>839336.03999999992</v>
      </c>
      <c r="N710" s="136"/>
      <c r="O710" s="136"/>
      <c r="P710" s="136"/>
      <c r="Q710" s="128">
        <f t="shared" si="24"/>
        <v>166519.25000000012</v>
      </c>
      <c r="R710" s="129">
        <f t="shared" si="25"/>
        <v>397.72846579675763</v>
      </c>
    </row>
    <row r="711" spans="1:18" s="147" customFormat="1" x14ac:dyDescent="0.35">
      <c r="A711" s="141">
        <v>1</v>
      </c>
      <c r="B711" s="142" t="s">
        <v>61</v>
      </c>
      <c r="C711" s="142"/>
      <c r="D711" s="142"/>
      <c r="E711" s="142" t="s">
        <v>77</v>
      </c>
      <c r="F711" s="142"/>
      <c r="G711" s="142" t="s">
        <v>466</v>
      </c>
      <c r="H711" s="148">
        <f>SUM(H686:H710)</f>
        <v>106936</v>
      </c>
      <c r="I711" s="141"/>
      <c r="J711" s="144">
        <f>SUM(J686:J710)</f>
        <v>15182878.779999997</v>
      </c>
      <c r="K711" s="144">
        <f>SUM(K686:K710)</f>
        <v>19385763.029999997</v>
      </c>
      <c r="L711" s="144">
        <f>SUM(L686:L710)</f>
        <v>25329760.490000002</v>
      </c>
      <c r="M711" s="144">
        <f>SUM(M686:M710)</f>
        <v>19679433.859999996</v>
      </c>
      <c r="N711" s="142">
        <v>24</v>
      </c>
      <c r="O711" s="142">
        <v>24</v>
      </c>
      <c r="P711" s="142">
        <f>N711-O711</f>
        <v>0</v>
      </c>
      <c r="Q711" s="145">
        <f t="shared" ref="Q711:Q774" si="27">L711-M711</f>
        <v>5650326.6300000064</v>
      </c>
      <c r="R711" s="146">
        <f>L711/H711</f>
        <v>236.86841185381914</v>
      </c>
    </row>
    <row r="712" spans="1:18" x14ac:dyDescent="0.35">
      <c r="A712" s="135">
        <v>1</v>
      </c>
      <c r="B712" s="136" t="s">
        <v>61</v>
      </c>
      <c r="C712" s="136" t="s">
        <v>467</v>
      </c>
      <c r="D712" s="136" t="s">
        <v>82</v>
      </c>
      <c r="E712" s="136" t="s">
        <v>468</v>
      </c>
      <c r="F712" s="136" t="s">
        <v>210</v>
      </c>
      <c r="G712" s="136" t="s">
        <v>469</v>
      </c>
      <c r="H712" s="137"/>
      <c r="I712" s="135"/>
      <c r="J712" s="138"/>
      <c r="K712" s="139"/>
      <c r="L712" s="140"/>
      <c r="M712" s="140"/>
      <c r="N712" s="136"/>
      <c r="O712" s="136"/>
      <c r="P712" s="136"/>
    </row>
    <row r="713" spans="1:18" x14ac:dyDescent="0.35">
      <c r="A713" s="135">
        <v>2</v>
      </c>
      <c r="B713" s="136" t="s">
        <v>61</v>
      </c>
      <c r="C713" s="136" t="s">
        <v>467</v>
      </c>
      <c r="D713" s="136" t="s">
        <v>82</v>
      </c>
      <c r="E713" s="136" t="s">
        <v>468</v>
      </c>
      <c r="F713" s="136" t="s">
        <v>180</v>
      </c>
      <c r="G713" s="136" t="s">
        <v>1125</v>
      </c>
      <c r="H713" s="137">
        <v>5981</v>
      </c>
      <c r="I713" s="135">
        <v>4</v>
      </c>
      <c r="J713" s="138">
        <f>สกลนคร!F46</f>
        <v>727303.71</v>
      </c>
      <c r="K713" s="139">
        <f>สกลนคร!AG46</f>
        <v>826747.86</v>
      </c>
      <c r="L713" s="140">
        <f>สกลนคร!AH46</f>
        <v>1460395.15</v>
      </c>
      <c r="M713" s="140">
        <f>สกลนคร!AI46</f>
        <v>1120782.83</v>
      </c>
      <c r="N713" s="136"/>
      <c r="O713" s="136"/>
      <c r="P713" s="136"/>
      <c r="Q713" s="128">
        <f t="shared" si="27"/>
        <v>339612.31999999983</v>
      </c>
      <c r="R713" s="129">
        <f t="shared" ref="R713:R774" si="28">L713/H713</f>
        <v>244.17240428022069</v>
      </c>
    </row>
    <row r="714" spans="1:18" x14ac:dyDescent="0.35">
      <c r="A714" s="135">
        <v>3</v>
      </c>
      <c r="B714" s="136" t="s">
        <v>61</v>
      </c>
      <c r="C714" s="136" t="s">
        <v>467</v>
      </c>
      <c r="D714" s="136" t="s">
        <v>82</v>
      </c>
      <c r="E714" s="136" t="s">
        <v>468</v>
      </c>
      <c r="F714" s="136" t="s">
        <v>180</v>
      </c>
      <c r="G714" s="136" t="s">
        <v>1126</v>
      </c>
      <c r="H714" s="137">
        <v>5608</v>
      </c>
      <c r="I714" s="135">
        <v>4</v>
      </c>
      <c r="J714" s="138">
        <f>สกลนคร!F47</f>
        <v>733369.5</v>
      </c>
      <c r="K714" s="139">
        <f>สกลนคร!AG47</f>
        <v>783574.5</v>
      </c>
      <c r="L714" s="140">
        <f>สกลนคร!AH47</f>
        <v>1908001.53</v>
      </c>
      <c r="M714" s="140">
        <f>สกลนคร!AI47</f>
        <v>1438129.27</v>
      </c>
      <c r="N714" s="136"/>
      <c r="O714" s="136"/>
      <c r="P714" s="136"/>
      <c r="Q714" s="128">
        <f t="shared" si="27"/>
        <v>469872.26</v>
      </c>
      <c r="R714" s="129">
        <f t="shared" si="28"/>
        <v>340.22851818830242</v>
      </c>
    </row>
    <row r="715" spans="1:18" x14ac:dyDescent="0.35">
      <c r="A715" s="135">
        <v>4</v>
      </c>
      <c r="B715" s="136" t="s">
        <v>61</v>
      </c>
      <c r="C715" s="136" t="s">
        <v>467</v>
      </c>
      <c r="D715" s="136" t="s">
        <v>82</v>
      </c>
      <c r="E715" s="136" t="s">
        <v>468</v>
      </c>
      <c r="F715" s="136" t="s">
        <v>180</v>
      </c>
      <c r="G715" s="136" t="s">
        <v>1127</v>
      </c>
      <c r="H715" s="137">
        <v>3981</v>
      </c>
      <c r="I715" s="135">
        <v>3</v>
      </c>
      <c r="J715" s="138">
        <f>สกลนคร!F48</f>
        <v>533286.9</v>
      </c>
      <c r="K715" s="139">
        <f>สกลนคร!AG48</f>
        <v>562655.1</v>
      </c>
      <c r="L715" s="140">
        <f>สกลนคร!AH48</f>
        <v>1799097.2</v>
      </c>
      <c r="M715" s="140">
        <f>สกลนคร!AI48</f>
        <v>1560565.64</v>
      </c>
      <c r="N715" s="136"/>
      <c r="O715" s="136"/>
      <c r="P715" s="136"/>
      <c r="Q715" s="128">
        <f t="shared" si="27"/>
        <v>238531.56000000006</v>
      </c>
      <c r="R715" s="129">
        <f t="shared" si="28"/>
        <v>451.92092439085656</v>
      </c>
    </row>
    <row r="716" spans="1:18" x14ac:dyDescent="0.35">
      <c r="A716" s="135">
        <v>5</v>
      </c>
      <c r="B716" s="136" t="s">
        <v>61</v>
      </c>
      <c r="C716" s="136" t="s">
        <v>467</v>
      </c>
      <c r="D716" s="136" t="s">
        <v>82</v>
      </c>
      <c r="E716" s="136" t="s">
        <v>468</v>
      </c>
      <c r="F716" s="136" t="s">
        <v>180</v>
      </c>
      <c r="G716" s="136" t="s">
        <v>1128</v>
      </c>
      <c r="H716" s="137">
        <v>2676</v>
      </c>
      <c r="I716" s="135">
        <v>2</v>
      </c>
      <c r="J716" s="138">
        <f>สกลนคร!F49</f>
        <v>246612.75</v>
      </c>
      <c r="K716" s="139">
        <f>สกลนคร!AG49</f>
        <v>301276.39999999997</v>
      </c>
      <c r="L716" s="140">
        <f>สกลนคร!AH49</f>
        <v>1162057.6000000001</v>
      </c>
      <c r="M716" s="140">
        <f>สกลนคร!AI49</f>
        <v>947130.7</v>
      </c>
      <c r="N716" s="136"/>
      <c r="O716" s="136"/>
      <c r="P716" s="136"/>
      <c r="Q716" s="128">
        <f t="shared" si="27"/>
        <v>214926.90000000014</v>
      </c>
      <c r="R716" s="129">
        <f t="shared" si="28"/>
        <v>434.25171898355757</v>
      </c>
    </row>
    <row r="717" spans="1:18" x14ac:dyDescent="0.35">
      <c r="A717" s="135">
        <v>6</v>
      </c>
      <c r="B717" s="136" t="s">
        <v>61</v>
      </c>
      <c r="C717" s="136" t="s">
        <v>467</v>
      </c>
      <c r="D717" s="136" t="s">
        <v>82</v>
      </c>
      <c r="E717" s="136" t="s">
        <v>468</v>
      </c>
      <c r="F717" s="136" t="s">
        <v>180</v>
      </c>
      <c r="G717" s="136" t="s">
        <v>1129</v>
      </c>
      <c r="H717" s="137">
        <v>4612</v>
      </c>
      <c r="I717" s="135">
        <v>4</v>
      </c>
      <c r="J717" s="138">
        <f>สกลนคร!F50</f>
        <v>661289.62</v>
      </c>
      <c r="K717" s="139">
        <f>สกลนคร!AG50</f>
        <v>685070.76</v>
      </c>
      <c r="L717" s="140">
        <f>สกลนคร!AH50</f>
        <v>1684310.55</v>
      </c>
      <c r="M717" s="140">
        <f>สกลนคร!AI50</f>
        <v>1216033.68</v>
      </c>
      <c r="N717" s="136"/>
      <c r="O717" s="136"/>
      <c r="P717" s="136"/>
      <c r="Q717" s="128">
        <f t="shared" si="27"/>
        <v>468276.87000000011</v>
      </c>
      <c r="R717" s="129">
        <f t="shared" si="28"/>
        <v>365.20176712922813</v>
      </c>
    </row>
    <row r="718" spans="1:18" x14ac:dyDescent="0.35">
      <c r="A718" s="135">
        <v>7</v>
      </c>
      <c r="B718" s="136" t="s">
        <v>61</v>
      </c>
      <c r="C718" s="136" t="s">
        <v>467</v>
      </c>
      <c r="D718" s="136" t="s">
        <v>82</v>
      </c>
      <c r="E718" s="136" t="s">
        <v>468</v>
      </c>
      <c r="F718" s="136" t="s">
        <v>180</v>
      </c>
      <c r="G718" s="136" t="s">
        <v>1130</v>
      </c>
      <c r="H718" s="137">
        <v>3723</v>
      </c>
      <c r="I718" s="135">
        <v>3</v>
      </c>
      <c r="J718" s="138">
        <f>สกลนคร!F51</f>
        <v>460552.85</v>
      </c>
      <c r="K718" s="139">
        <f>สกลนคร!AG51</f>
        <v>504085.59</v>
      </c>
      <c r="L718" s="140">
        <f>สกลนคร!AH51</f>
        <v>1109782.7</v>
      </c>
      <c r="M718" s="140">
        <f>สกลนคร!AI51</f>
        <v>845010.37</v>
      </c>
      <c r="N718" s="136"/>
      <c r="O718" s="136"/>
      <c r="P718" s="136"/>
      <c r="Q718" s="128">
        <f t="shared" si="27"/>
        <v>264772.32999999996</v>
      </c>
      <c r="R718" s="129">
        <f t="shared" si="28"/>
        <v>298.08828901423584</v>
      </c>
    </row>
    <row r="719" spans="1:18" s="147" customFormat="1" x14ac:dyDescent="0.35">
      <c r="A719" s="141">
        <v>2</v>
      </c>
      <c r="B719" s="142" t="s">
        <v>61</v>
      </c>
      <c r="C719" s="142"/>
      <c r="D719" s="142"/>
      <c r="E719" s="142" t="s">
        <v>77</v>
      </c>
      <c r="F719" s="142"/>
      <c r="G719" s="142" t="s">
        <v>470</v>
      </c>
      <c r="H719" s="148">
        <f>SUM(H712:H718)</f>
        <v>26581</v>
      </c>
      <c r="I719" s="141"/>
      <c r="J719" s="144">
        <f>SUM(J712:J718)</f>
        <v>3362415.33</v>
      </c>
      <c r="K719" s="144">
        <f>SUM(K712:K718)</f>
        <v>3663410.21</v>
      </c>
      <c r="L719" s="144">
        <f>SUM(L712:L718)</f>
        <v>9123644.7300000004</v>
      </c>
      <c r="M719" s="144">
        <f>SUM(M712:M718)</f>
        <v>7127652.4900000002</v>
      </c>
      <c r="N719" s="142">
        <v>6</v>
      </c>
      <c r="O719" s="142">
        <v>6</v>
      </c>
      <c r="P719" s="142">
        <f>N719-O719</f>
        <v>0</v>
      </c>
      <c r="Q719" s="145">
        <f t="shared" si="27"/>
        <v>1995992.2400000002</v>
      </c>
      <c r="R719" s="146">
        <f>L719/H719</f>
        <v>343.23933373462251</v>
      </c>
    </row>
    <row r="720" spans="1:18" s="147" customFormat="1" x14ac:dyDescent="0.35">
      <c r="A720" s="207">
        <v>1</v>
      </c>
      <c r="B720" s="178" t="s">
        <v>61</v>
      </c>
      <c r="C720" s="178" t="s">
        <v>471</v>
      </c>
      <c r="D720" s="178" t="s">
        <v>89</v>
      </c>
      <c r="E720" s="178" t="s">
        <v>472</v>
      </c>
      <c r="F720" s="178" t="s">
        <v>210</v>
      </c>
      <c r="G720" s="178" t="s">
        <v>472</v>
      </c>
      <c r="H720" s="225"/>
      <c r="I720" s="207"/>
      <c r="J720" s="226"/>
      <c r="K720" s="227"/>
      <c r="L720" s="177"/>
      <c r="M720" s="177"/>
      <c r="N720" s="178"/>
      <c r="O720" s="178"/>
      <c r="P720" s="178"/>
      <c r="Q720" s="145"/>
      <c r="R720" s="146"/>
    </row>
    <row r="721" spans="1:18" x14ac:dyDescent="0.35">
      <c r="A721" s="135">
        <v>2</v>
      </c>
      <c r="B721" s="136" t="s">
        <v>61</v>
      </c>
      <c r="C721" s="136" t="s">
        <v>471</v>
      </c>
      <c r="D721" s="136" t="s">
        <v>89</v>
      </c>
      <c r="E721" s="136" t="s">
        <v>472</v>
      </c>
      <c r="F721" s="136" t="s">
        <v>180</v>
      </c>
      <c r="G721" s="136" t="s">
        <v>1131</v>
      </c>
      <c r="H721" s="137">
        <v>4086</v>
      </c>
      <c r="I721" s="135">
        <v>3</v>
      </c>
      <c r="J721" s="138">
        <f>สกลนคร!F52</f>
        <v>326374.56</v>
      </c>
      <c r="K721" s="139">
        <f>สกลนคร!AG52</f>
        <v>354626.46</v>
      </c>
      <c r="L721" s="140">
        <f>สกลนคร!AH52</f>
        <v>1196269.72</v>
      </c>
      <c r="M721" s="140">
        <f>สกลนคร!AI52</f>
        <v>1026591.0900000001</v>
      </c>
      <c r="N721" s="136"/>
      <c r="O721" s="136"/>
      <c r="P721" s="136"/>
      <c r="Q721" s="128">
        <f t="shared" si="27"/>
        <v>169678.62999999989</v>
      </c>
      <c r="R721" s="129">
        <f t="shared" si="28"/>
        <v>292.77281448849732</v>
      </c>
    </row>
    <row r="722" spans="1:18" x14ac:dyDescent="0.35">
      <c r="A722" s="135">
        <v>3</v>
      </c>
      <c r="B722" s="136" t="s">
        <v>61</v>
      </c>
      <c r="C722" s="136" t="s">
        <v>471</v>
      </c>
      <c r="D722" s="136" t="s">
        <v>89</v>
      </c>
      <c r="E722" s="136" t="s">
        <v>472</v>
      </c>
      <c r="F722" s="136" t="s">
        <v>180</v>
      </c>
      <c r="G722" s="136" t="s">
        <v>1132</v>
      </c>
      <c r="H722" s="137">
        <v>4226</v>
      </c>
      <c r="I722" s="135">
        <v>3</v>
      </c>
      <c r="J722" s="138">
        <f>สกลนคร!F53</f>
        <v>527290.91</v>
      </c>
      <c r="K722" s="139">
        <f>สกลนคร!AG53</f>
        <v>589098.21000000008</v>
      </c>
      <c r="L722" s="140">
        <f>สกลนคร!AH53</f>
        <v>1152405.2</v>
      </c>
      <c r="M722" s="140">
        <f>สกลนคร!AI53</f>
        <v>1165338.03</v>
      </c>
      <c r="N722" s="136"/>
      <c r="O722" s="136"/>
      <c r="P722" s="136"/>
      <c r="Q722" s="128">
        <f t="shared" si="27"/>
        <v>-12932.830000000075</v>
      </c>
      <c r="R722" s="129">
        <f t="shared" si="28"/>
        <v>272.69408424041649</v>
      </c>
    </row>
    <row r="723" spans="1:18" x14ac:dyDescent="0.35">
      <c r="A723" s="135">
        <v>4</v>
      </c>
      <c r="B723" s="136" t="s">
        <v>61</v>
      </c>
      <c r="C723" s="136" t="s">
        <v>471</v>
      </c>
      <c r="D723" s="136" t="s">
        <v>89</v>
      </c>
      <c r="E723" s="136" t="s">
        <v>472</v>
      </c>
      <c r="F723" s="136" t="s">
        <v>180</v>
      </c>
      <c r="G723" s="136" t="s">
        <v>1133</v>
      </c>
      <c r="H723" s="137">
        <v>4483</v>
      </c>
      <c r="I723" s="135">
        <v>3</v>
      </c>
      <c r="J723" s="138">
        <f>สกลนคร!F54</f>
        <v>985683.54</v>
      </c>
      <c r="K723" s="139">
        <f>สกลนคร!AG54</f>
        <v>1006548.65</v>
      </c>
      <c r="L723" s="140">
        <f>สกลนคร!AH54</f>
        <v>1124889.17</v>
      </c>
      <c r="M723" s="140">
        <f>สกลนคร!AI54</f>
        <v>910353.35</v>
      </c>
      <c r="N723" s="136"/>
      <c r="O723" s="136"/>
      <c r="P723" s="136"/>
      <c r="Q723" s="128">
        <f t="shared" si="27"/>
        <v>214535.81999999995</v>
      </c>
      <c r="R723" s="129">
        <f t="shared" si="28"/>
        <v>250.92330359134507</v>
      </c>
    </row>
    <row r="724" spans="1:18" x14ac:dyDescent="0.35">
      <c r="A724" s="135">
        <v>5</v>
      </c>
      <c r="B724" s="136" t="s">
        <v>61</v>
      </c>
      <c r="C724" s="136" t="s">
        <v>471</v>
      </c>
      <c r="D724" s="136" t="s">
        <v>89</v>
      </c>
      <c r="E724" s="136" t="s">
        <v>472</v>
      </c>
      <c r="F724" s="136" t="s">
        <v>180</v>
      </c>
      <c r="G724" s="136" t="s">
        <v>1134</v>
      </c>
      <c r="H724" s="137">
        <v>3448</v>
      </c>
      <c r="I724" s="135">
        <v>3</v>
      </c>
      <c r="J724" s="138">
        <f>สกลนคร!F55</f>
        <v>307889.68</v>
      </c>
      <c r="K724" s="139">
        <f>สกลนคร!AG55</f>
        <v>343282.37</v>
      </c>
      <c r="L724" s="140">
        <f>สกลนคร!AH55</f>
        <v>1016958.78</v>
      </c>
      <c r="M724" s="140">
        <f>สกลนคร!AI55</f>
        <v>915364.55</v>
      </c>
      <c r="N724" s="136"/>
      <c r="O724" s="136"/>
      <c r="P724" s="136"/>
      <c r="Q724" s="128">
        <f t="shared" si="27"/>
        <v>101594.22999999998</v>
      </c>
      <c r="R724" s="129">
        <f t="shared" si="28"/>
        <v>294.94164153132249</v>
      </c>
    </row>
    <row r="725" spans="1:18" x14ac:dyDescent="0.35">
      <c r="A725" s="135">
        <v>6</v>
      </c>
      <c r="B725" s="136" t="s">
        <v>61</v>
      </c>
      <c r="C725" s="136" t="s">
        <v>471</v>
      </c>
      <c r="D725" s="136" t="s">
        <v>89</v>
      </c>
      <c r="E725" s="136" t="s">
        <v>472</v>
      </c>
      <c r="F725" s="136" t="s">
        <v>180</v>
      </c>
      <c r="G725" s="136" t="s">
        <v>1135</v>
      </c>
      <c r="H725" s="137">
        <v>3561</v>
      </c>
      <c r="I725" s="135">
        <v>3</v>
      </c>
      <c r="J725" s="138">
        <f>สกลนคร!F56</f>
        <v>815709.32</v>
      </c>
      <c r="K725" s="139">
        <f>สกลนคร!AG56</f>
        <v>844929.32</v>
      </c>
      <c r="L725" s="140">
        <f>สกลนคร!AH56</f>
        <v>966039.01</v>
      </c>
      <c r="M725" s="140">
        <f>สกลนคร!AI56</f>
        <v>817949.56</v>
      </c>
      <c r="N725" s="136"/>
      <c r="O725" s="136"/>
      <c r="P725" s="136"/>
      <c r="Q725" s="128">
        <f t="shared" si="27"/>
        <v>148089.44999999995</v>
      </c>
      <c r="R725" s="129">
        <f t="shared" si="28"/>
        <v>271.28306936253864</v>
      </c>
    </row>
    <row r="726" spans="1:18" s="147" customFormat="1" x14ac:dyDescent="0.35">
      <c r="A726" s="141">
        <v>3</v>
      </c>
      <c r="B726" s="142" t="s">
        <v>61</v>
      </c>
      <c r="C726" s="142"/>
      <c r="D726" s="142"/>
      <c r="E726" s="142" t="s">
        <v>77</v>
      </c>
      <c r="F726" s="142"/>
      <c r="G726" s="142" t="s">
        <v>473</v>
      </c>
      <c r="H726" s="148">
        <f>SUM(H721:H725)</f>
        <v>19804</v>
      </c>
      <c r="I726" s="141"/>
      <c r="J726" s="144">
        <f>SUM(J720:J725)</f>
        <v>2962948.01</v>
      </c>
      <c r="K726" s="144">
        <f>SUM(K720:K725)</f>
        <v>3138485.0100000002</v>
      </c>
      <c r="L726" s="144">
        <f>SUM(L720:L725)</f>
        <v>5456561.8799999999</v>
      </c>
      <c r="M726" s="144">
        <f>SUM(M720:M725)</f>
        <v>4835596.58</v>
      </c>
      <c r="N726" s="142">
        <v>5</v>
      </c>
      <c r="O726" s="142">
        <v>5</v>
      </c>
      <c r="P726" s="142">
        <f>N726-O726</f>
        <v>0</v>
      </c>
      <c r="Q726" s="145">
        <f t="shared" si="27"/>
        <v>620965.29999999981</v>
      </c>
      <c r="R726" s="146">
        <f>L726/H726</f>
        <v>275.52827105635225</v>
      </c>
    </row>
    <row r="727" spans="1:18" x14ac:dyDescent="0.35">
      <c r="A727" s="135">
        <v>1</v>
      </c>
      <c r="B727" s="136" t="s">
        <v>61</v>
      </c>
      <c r="C727" s="136" t="s">
        <v>474</v>
      </c>
      <c r="D727" s="136" t="s">
        <v>475</v>
      </c>
      <c r="E727" s="136" t="s">
        <v>476</v>
      </c>
      <c r="F727" s="136" t="s">
        <v>210</v>
      </c>
      <c r="G727" s="136" t="s">
        <v>477</v>
      </c>
      <c r="H727" s="137"/>
      <c r="I727" s="135"/>
      <c r="J727" s="138"/>
      <c r="K727" s="139"/>
      <c r="L727" s="140"/>
      <c r="M727" s="140"/>
      <c r="N727" s="136"/>
      <c r="O727" s="136"/>
      <c r="P727" s="136"/>
    </row>
    <row r="728" spans="1:18" x14ac:dyDescent="0.35">
      <c r="A728" s="135">
        <v>2</v>
      </c>
      <c r="B728" s="136" t="s">
        <v>61</v>
      </c>
      <c r="C728" s="136" t="s">
        <v>474</v>
      </c>
      <c r="D728" s="136" t="s">
        <v>475</v>
      </c>
      <c r="E728" s="136" t="s">
        <v>476</v>
      </c>
      <c r="F728" s="136" t="s">
        <v>180</v>
      </c>
      <c r="G728" s="136" t="s">
        <v>1136</v>
      </c>
      <c r="H728" s="137">
        <v>5366</v>
      </c>
      <c r="I728" s="135">
        <v>4</v>
      </c>
      <c r="J728" s="140">
        <f>สกลนคร!F57</f>
        <v>534314.61</v>
      </c>
      <c r="K728" s="139">
        <f>สกลนคร!AG57</f>
        <v>585268.74</v>
      </c>
      <c r="L728" s="140">
        <f>สกลนคร!AH57</f>
        <v>1246232.6000000001</v>
      </c>
      <c r="M728" s="140">
        <f>สกลนคร!AI57</f>
        <v>1125642.73</v>
      </c>
      <c r="N728" s="136"/>
      <c r="O728" s="136"/>
      <c r="P728" s="136"/>
      <c r="Q728" s="128">
        <f t="shared" si="27"/>
        <v>120589.87000000011</v>
      </c>
      <c r="R728" s="129">
        <f t="shared" si="28"/>
        <v>232.24610510622441</v>
      </c>
    </row>
    <row r="729" spans="1:18" x14ac:dyDescent="0.35">
      <c r="A729" s="135">
        <v>3</v>
      </c>
      <c r="B729" s="136" t="s">
        <v>61</v>
      </c>
      <c r="C729" s="136" t="s">
        <v>474</v>
      </c>
      <c r="D729" s="136" t="s">
        <v>475</v>
      </c>
      <c r="E729" s="136" t="s">
        <v>476</v>
      </c>
      <c r="F729" s="136" t="s">
        <v>180</v>
      </c>
      <c r="G729" s="136" t="s">
        <v>1137</v>
      </c>
      <c r="H729" s="137">
        <v>5331</v>
      </c>
      <c r="I729" s="135">
        <v>4</v>
      </c>
      <c r="J729" s="140">
        <f>สกลนคร!F58</f>
        <v>809154.78</v>
      </c>
      <c r="K729" s="139">
        <f>สกลนคร!AG58</f>
        <v>663035.41</v>
      </c>
      <c r="L729" s="140">
        <f>สกลนคร!AH58</f>
        <v>1657015.82</v>
      </c>
      <c r="M729" s="140">
        <f>สกลนคร!AI58</f>
        <v>1248130.95</v>
      </c>
      <c r="N729" s="136"/>
      <c r="O729" s="136"/>
      <c r="P729" s="136"/>
      <c r="Q729" s="128">
        <f t="shared" si="27"/>
        <v>408884.87000000011</v>
      </c>
      <c r="R729" s="129">
        <f t="shared" si="28"/>
        <v>310.82645282311012</v>
      </c>
    </row>
    <row r="730" spans="1:18" x14ac:dyDescent="0.35">
      <c r="A730" s="135">
        <v>4</v>
      </c>
      <c r="B730" s="136" t="s">
        <v>61</v>
      </c>
      <c r="C730" s="136" t="s">
        <v>474</v>
      </c>
      <c r="D730" s="136" t="s">
        <v>475</v>
      </c>
      <c r="E730" s="136" t="s">
        <v>476</v>
      </c>
      <c r="F730" s="136" t="s">
        <v>180</v>
      </c>
      <c r="G730" s="136" t="s">
        <v>1138</v>
      </c>
      <c r="H730" s="137">
        <v>6003</v>
      </c>
      <c r="I730" s="135">
        <v>5</v>
      </c>
      <c r="J730" s="140">
        <f>สกลนคร!F59</f>
        <v>653298.79</v>
      </c>
      <c r="K730" s="139">
        <f>สกลนคร!AG59</f>
        <v>753857.33000000007</v>
      </c>
      <c r="L730" s="140">
        <f>สกลนคร!AH59</f>
        <v>1015624.23</v>
      </c>
      <c r="M730" s="140">
        <f>สกลนคร!AI59</f>
        <v>953656.07</v>
      </c>
      <c r="N730" s="136"/>
      <c r="O730" s="136"/>
      <c r="P730" s="136"/>
      <c r="Q730" s="128">
        <f t="shared" si="27"/>
        <v>61968.160000000033</v>
      </c>
      <c r="R730" s="129">
        <f t="shared" si="28"/>
        <v>169.18611194402797</v>
      </c>
    </row>
    <row r="731" spans="1:18" x14ac:dyDescent="0.35">
      <c r="A731" s="135">
        <v>5</v>
      </c>
      <c r="B731" s="136" t="s">
        <v>61</v>
      </c>
      <c r="C731" s="136" t="s">
        <v>474</v>
      </c>
      <c r="D731" s="136" t="s">
        <v>475</v>
      </c>
      <c r="E731" s="136" t="s">
        <v>476</v>
      </c>
      <c r="F731" s="136" t="s">
        <v>180</v>
      </c>
      <c r="G731" s="136" t="s">
        <v>1139</v>
      </c>
      <c r="H731" s="137">
        <v>3004</v>
      </c>
      <c r="I731" s="135">
        <v>3</v>
      </c>
      <c r="J731" s="140">
        <f>สกลนคร!F60</f>
        <v>280770.39</v>
      </c>
      <c r="K731" s="139">
        <f>สกลนคร!AG60</f>
        <v>391885.54000000004</v>
      </c>
      <c r="L731" s="140">
        <f>สกลนคร!AH60</f>
        <v>1078262.8500000001</v>
      </c>
      <c r="M731" s="140">
        <f>สกลนคร!AI60</f>
        <v>933459.7699999999</v>
      </c>
      <c r="N731" s="136"/>
      <c r="O731" s="136"/>
      <c r="P731" s="136"/>
      <c r="Q731" s="128">
        <f t="shared" si="27"/>
        <v>144803.08000000019</v>
      </c>
      <c r="R731" s="129">
        <f t="shared" si="28"/>
        <v>358.94236018641811</v>
      </c>
    </row>
    <row r="732" spans="1:18" x14ac:dyDescent="0.35">
      <c r="A732" s="135">
        <v>6</v>
      </c>
      <c r="B732" s="136" t="s">
        <v>61</v>
      </c>
      <c r="C732" s="136" t="s">
        <v>474</v>
      </c>
      <c r="D732" s="136" t="s">
        <v>475</v>
      </c>
      <c r="E732" s="136" t="s">
        <v>476</v>
      </c>
      <c r="F732" s="136" t="s">
        <v>180</v>
      </c>
      <c r="G732" s="136" t="s">
        <v>1140</v>
      </c>
      <c r="H732" s="137">
        <v>2532</v>
      </c>
      <c r="I732" s="135">
        <v>2</v>
      </c>
      <c r="J732" s="140">
        <f>สกลนคร!F61</f>
        <v>168116.52</v>
      </c>
      <c r="K732" s="139">
        <f>สกลนคร!AG61</f>
        <v>255910.79</v>
      </c>
      <c r="L732" s="140">
        <f>สกลนคร!AH61</f>
        <v>837412.17999999993</v>
      </c>
      <c r="M732" s="140">
        <f>สกลนคร!AI61</f>
        <v>740725.93</v>
      </c>
      <c r="N732" s="136"/>
      <c r="O732" s="136"/>
      <c r="P732" s="136"/>
      <c r="Q732" s="128">
        <f t="shared" si="27"/>
        <v>96686.249999999884</v>
      </c>
      <c r="R732" s="129">
        <f t="shared" si="28"/>
        <v>330.73150868878355</v>
      </c>
    </row>
    <row r="733" spans="1:18" x14ac:dyDescent="0.35">
      <c r="A733" s="135">
        <v>7</v>
      </c>
      <c r="B733" s="136" t="s">
        <v>61</v>
      </c>
      <c r="C733" s="136" t="s">
        <v>474</v>
      </c>
      <c r="D733" s="136" t="s">
        <v>475</v>
      </c>
      <c r="E733" s="136" t="s">
        <v>476</v>
      </c>
      <c r="F733" s="136" t="s">
        <v>180</v>
      </c>
      <c r="G733" s="136" t="s">
        <v>1141</v>
      </c>
      <c r="H733" s="137">
        <v>1966</v>
      </c>
      <c r="I733" s="135">
        <v>2</v>
      </c>
      <c r="J733" s="140">
        <f>สกลนคร!F62</f>
        <v>256751.89</v>
      </c>
      <c r="K733" s="139">
        <f>สกลนคร!AG62</f>
        <v>297712.12</v>
      </c>
      <c r="L733" s="140">
        <f>สกลนคร!AH62</f>
        <v>866309.56</v>
      </c>
      <c r="M733" s="140">
        <f>สกลนคร!AI62</f>
        <v>764240.62</v>
      </c>
      <c r="N733" s="136"/>
      <c r="O733" s="136"/>
      <c r="P733" s="136"/>
      <c r="Q733" s="128">
        <f t="shared" si="27"/>
        <v>102068.94000000006</v>
      </c>
      <c r="R733" s="129">
        <f t="shared" si="28"/>
        <v>440.64575788402851</v>
      </c>
    </row>
    <row r="734" spans="1:18" x14ac:dyDescent="0.35">
      <c r="A734" s="135">
        <v>8</v>
      </c>
      <c r="B734" s="136" t="s">
        <v>61</v>
      </c>
      <c r="C734" s="136" t="s">
        <v>474</v>
      </c>
      <c r="D734" s="136" t="s">
        <v>475</v>
      </c>
      <c r="E734" s="136" t="s">
        <v>476</v>
      </c>
      <c r="F734" s="136" t="s">
        <v>180</v>
      </c>
      <c r="G734" s="136" t="s">
        <v>1142</v>
      </c>
      <c r="H734" s="137">
        <v>1289</v>
      </c>
      <c r="I734" s="135">
        <v>1</v>
      </c>
      <c r="J734" s="140">
        <f>สกลนคร!F63</f>
        <v>718536.56</v>
      </c>
      <c r="K734" s="139">
        <f>สกลนคร!AG63</f>
        <v>832523.78</v>
      </c>
      <c r="L734" s="140">
        <f>สกลนคร!AH63</f>
        <v>887913.78</v>
      </c>
      <c r="M734" s="140">
        <f>สกลนคร!AI63</f>
        <v>822810.16</v>
      </c>
      <c r="N734" s="136"/>
      <c r="O734" s="136"/>
      <c r="P734" s="136"/>
      <c r="Q734" s="128">
        <f t="shared" si="27"/>
        <v>65103.619999999995</v>
      </c>
      <c r="R734" s="129">
        <f t="shared" si="28"/>
        <v>688.83923972071375</v>
      </c>
    </row>
    <row r="735" spans="1:18" x14ac:dyDescent="0.35">
      <c r="A735" s="135">
        <v>9</v>
      </c>
      <c r="B735" s="136" t="s">
        <v>61</v>
      </c>
      <c r="C735" s="136" t="s">
        <v>474</v>
      </c>
      <c r="D735" s="136" t="s">
        <v>475</v>
      </c>
      <c r="E735" s="136" t="s">
        <v>476</v>
      </c>
      <c r="F735" s="136" t="s">
        <v>180</v>
      </c>
      <c r="G735" s="136" t="s">
        <v>1143</v>
      </c>
      <c r="H735" s="137">
        <v>2633</v>
      </c>
      <c r="I735" s="135">
        <v>2</v>
      </c>
      <c r="J735" s="140">
        <f>สกลนคร!F64</f>
        <v>333227.62</v>
      </c>
      <c r="K735" s="139">
        <f>สกลนคร!AG64</f>
        <v>389495.62</v>
      </c>
      <c r="L735" s="140">
        <f>สกลนคร!AH64</f>
        <v>908276.37</v>
      </c>
      <c r="M735" s="140">
        <f>สกลนคร!AI64</f>
        <v>784367.8</v>
      </c>
      <c r="N735" s="136"/>
      <c r="O735" s="136"/>
      <c r="P735" s="136"/>
      <c r="Q735" s="128">
        <f t="shared" si="27"/>
        <v>123908.56999999995</v>
      </c>
      <c r="R735" s="129">
        <f t="shared" si="28"/>
        <v>344.95874287884544</v>
      </c>
    </row>
    <row r="736" spans="1:18" x14ac:dyDescent="0.35">
      <c r="A736" s="135">
        <v>10</v>
      </c>
      <c r="B736" s="136" t="s">
        <v>61</v>
      </c>
      <c r="C736" s="136" t="s">
        <v>474</v>
      </c>
      <c r="D736" s="136" t="s">
        <v>475</v>
      </c>
      <c r="E736" s="136" t="s">
        <v>476</v>
      </c>
      <c r="F736" s="136" t="s">
        <v>180</v>
      </c>
      <c r="G736" s="136" t="s">
        <v>1144</v>
      </c>
      <c r="H736" s="137">
        <v>3093</v>
      </c>
      <c r="I736" s="135">
        <v>3</v>
      </c>
      <c r="J736" s="140">
        <f>สกลนคร!F65</f>
        <v>268900.34999999998</v>
      </c>
      <c r="K736" s="139">
        <f>สกลนคร!AG65</f>
        <v>309729.42</v>
      </c>
      <c r="L736" s="140">
        <f>สกลนคร!AH65</f>
        <v>856791.1</v>
      </c>
      <c r="M736" s="140">
        <f>สกลนคร!AI65</f>
        <v>757836</v>
      </c>
      <c r="N736" s="136"/>
      <c r="O736" s="136"/>
      <c r="P736" s="136"/>
      <c r="Q736" s="128">
        <f t="shared" si="27"/>
        <v>98955.099999999977</v>
      </c>
      <c r="R736" s="129">
        <f t="shared" si="28"/>
        <v>277.00973165211769</v>
      </c>
    </row>
    <row r="737" spans="1:18" x14ac:dyDescent="0.35">
      <c r="A737" s="135">
        <v>11</v>
      </c>
      <c r="B737" s="136" t="s">
        <v>61</v>
      </c>
      <c r="C737" s="136" t="s">
        <v>474</v>
      </c>
      <c r="D737" s="136" t="s">
        <v>475</v>
      </c>
      <c r="E737" s="136" t="s">
        <v>476</v>
      </c>
      <c r="F737" s="136" t="s">
        <v>180</v>
      </c>
      <c r="G737" s="136" t="s">
        <v>1145</v>
      </c>
      <c r="H737" s="137">
        <v>5106</v>
      </c>
      <c r="I737" s="135">
        <v>4</v>
      </c>
      <c r="J737" s="140">
        <f>สกลนคร!F66</f>
        <v>481213.02</v>
      </c>
      <c r="K737" s="139">
        <f>สกลนคร!AG66</f>
        <v>560436.84000000008</v>
      </c>
      <c r="L737" s="140">
        <f>สกลนคร!AH66</f>
        <v>1238582.6000000001</v>
      </c>
      <c r="M737" s="140">
        <f>สกลนคร!AI66</f>
        <v>1116278.71</v>
      </c>
      <c r="N737" s="136"/>
      <c r="O737" s="136"/>
      <c r="P737" s="136"/>
      <c r="Q737" s="128">
        <f t="shared" si="27"/>
        <v>122303.89000000013</v>
      </c>
      <c r="R737" s="129">
        <f t="shared" si="28"/>
        <v>242.57395221308266</v>
      </c>
    </row>
    <row r="738" spans="1:18" x14ac:dyDescent="0.35">
      <c r="A738" s="135">
        <v>12</v>
      </c>
      <c r="B738" s="136" t="s">
        <v>61</v>
      </c>
      <c r="C738" s="136" t="s">
        <v>474</v>
      </c>
      <c r="D738" s="136" t="s">
        <v>475</v>
      </c>
      <c r="E738" s="136" t="s">
        <v>476</v>
      </c>
      <c r="F738" s="136" t="s">
        <v>180</v>
      </c>
      <c r="G738" s="136" t="s">
        <v>1146</v>
      </c>
      <c r="H738" s="137">
        <v>4454</v>
      </c>
      <c r="I738" s="135">
        <v>3</v>
      </c>
      <c r="J738" s="140">
        <f>สกลนคร!F67</f>
        <v>635612.35</v>
      </c>
      <c r="K738" s="139">
        <f>สกลนคร!AG67</f>
        <v>666881.55000000005</v>
      </c>
      <c r="L738" s="140">
        <f>สกลนคร!AH67</f>
        <v>1762311.12</v>
      </c>
      <c r="M738" s="140">
        <f>สกลนคร!AI67</f>
        <v>1688457.6199999999</v>
      </c>
      <c r="N738" s="136"/>
      <c r="O738" s="136"/>
      <c r="P738" s="136"/>
      <c r="Q738" s="128">
        <f t="shared" si="27"/>
        <v>73853.500000000233</v>
      </c>
      <c r="R738" s="129">
        <f t="shared" si="28"/>
        <v>395.66931297709925</v>
      </c>
    </row>
    <row r="739" spans="1:18" x14ac:dyDescent="0.35">
      <c r="A739" s="135">
        <v>13</v>
      </c>
      <c r="B739" s="136" t="s">
        <v>61</v>
      </c>
      <c r="C739" s="136" t="s">
        <v>474</v>
      </c>
      <c r="D739" s="136" t="s">
        <v>475</v>
      </c>
      <c r="E739" s="136" t="s">
        <v>476</v>
      </c>
      <c r="F739" s="136" t="s">
        <v>180</v>
      </c>
      <c r="G739" s="136" t="s">
        <v>1147</v>
      </c>
      <c r="H739" s="137">
        <v>3718</v>
      </c>
      <c r="I739" s="135">
        <v>3</v>
      </c>
      <c r="J739" s="140">
        <f>สกลนคร!F68</f>
        <v>141117.65</v>
      </c>
      <c r="K739" s="139">
        <f>สกลนคร!AG68</f>
        <v>186126.59</v>
      </c>
      <c r="L739" s="140">
        <f>สกลนคร!AH68</f>
        <v>1854857.04</v>
      </c>
      <c r="M739" s="140">
        <f>สกลนคร!AI68</f>
        <v>1803974.63</v>
      </c>
      <c r="N739" s="136"/>
      <c r="O739" s="136"/>
      <c r="P739" s="136"/>
      <c r="Q739" s="128">
        <f t="shared" si="27"/>
        <v>50882.410000000149</v>
      </c>
      <c r="R739" s="129">
        <f t="shared" si="28"/>
        <v>498.88570199031739</v>
      </c>
    </row>
    <row r="740" spans="1:18" x14ac:dyDescent="0.35">
      <c r="A740" s="135">
        <v>14</v>
      </c>
      <c r="B740" s="136" t="s">
        <v>61</v>
      </c>
      <c r="C740" s="136" t="s">
        <v>474</v>
      </c>
      <c r="D740" s="136" t="s">
        <v>475</v>
      </c>
      <c r="E740" s="136" t="s">
        <v>476</v>
      </c>
      <c r="F740" s="136" t="s">
        <v>180</v>
      </c>
      <c r="G740" s="136" t="s">
        <v>1148</v>
      </c>
      <c r="H740" s="137">
        <v>3267</v>
      </c>
      <c r="I740" s="135">
        <v>3</v>
      </c>
      <c r="J740" s="140">
        <f>สกลนคร!F69</f>
        <v>335270.63</v>
      </c>
      <c r="K740" s="139">
        <f>สกลนคร!AG69</f>
        <v>389256.03</v>
      </c>
      <c r="L740" s="140">
        <f>สกลนคร!AH69</f>
        <v>1677073.51</v>
      </c>
      <c r="M740" s="140">
        <f>สกลนคร!AI69</f>
        <v>1543725.6199999999</v>
      </c>
      <c r="N740" s="136"/>
      <c r="O740" s="136"/>
      <c r="P740" s="136"/>
      <c r="Q740" s="128">
        <f t="shared" si="27"/>
        <v>133347.89000000013</v>
      </c>
      <c r="R740" s="129">
        <f t="shared" si="28"/>
        <v>513.33746862565044</v>
      </c>
    </row>
    <row r="741" spans="1:18" s="155" customFormat="1" x14ac:dyDescent="0.35">
      <c r="A741" s="149">
        <v>15</v>
      </c>
      <c r="B741" s="150" t="s">
        <v>61</v>
      </c>
      <c r="C741" s="150" t="s">
        <v>479</v>
      </c>
      <c r="D741" s="150" t="s">
        <v>475</v>
      </c>
      <c r="E741" s="150" t="s">
        <v>476</v>
      </c>
      <c r="F741" s="150" t="s">
        <v>180</v>
      </c>
      <c r="G741" s="150" t="s">
        <v>1149</v>
      </c>
      <c r="H741" s="151">
        <v>1500</v>
      </c>
      <c r="I741" s="149">
        <v>1</v>
      </c>
      <c r="J741" s="140">
        <f>สกลนคร!F70</f>
        <v>463342.52</v>
      </c>
      <c r="K741" s="139">
        <f>สกลนคร!AG70</f>
        <v>534467.34000000008</v>
      </c>
      <c r="L741" s="140">
        <f>สกลนคร!AH70</f>
        <v>632207.28</v>
      </c>
      <c r="M741" s="140">
        <f>สกลนคร!AI70</f>
        <v>644503.84</v>
      </c>
      <c r="N741" s="150"/>
      <c r="O741" s="150"/>
      <c r="P741" s="150"/>
      <c r="Q741" s="153">
        <f t="shared" si="27"/>
        <v>-12296.559999999939</v>
      </c>
      <c r="R741" s="154">
        <f t="shared" si="28"/>
        <v>421.47152</v>
      </c>
    </row>
    <row r="742" spans="1:18" s="147" customFormat="1" x14ac:dyDescent="0.35">
      <c r="A742" s="141">
        <v>4</v>
      </c>
      <c r="B742" s="142" t="s">
        <v>61</v>
      </c>
      <c r="C742" s="142"/>
      <c r="D742" s="142"/>
      <c r="E742" s="142" t="s">
        <v>77</v>
      </c>
      <c r="F742" s="142"/>
      <c r="G742" s="142" t="s">
        <v>478</v>
      </c>
      <c r="H742" s="148">
        <f>SUM(H727:H740)</f>
        <v>47762</v>
      </c>
      <c r="I742" s="141"/>
      <c r="J742" s="144">
        <f>SUM(J727:J740)</f>
        <v>5616285.1600000011</v>
      </c>
      <c r="K742" s="144">
        <f>SUM(K727:K740)</f>
        <v>6282119.7599999998</v>
      </c>
      <c r="L742" s="144">
        <f>SUM(L727:L740)</f>
        <v>15886662.76</v>
      </c>
      <c r="M742" s="144">
        <f>SUM(M727:M740)</f>
        <v>14283306.609999998</v>
      </c>
      <c r="N742" s="142">
        <v>14</v>
      </c>
      <c r="O742" s="142">
        <v>14</v>
      </c>
      <c r="P742" s="142">
        <f>N742-O742</f>
        <v>0</v>
      </c>
      <c r="Q742" s="145">
        <f t="shared" si="27"/>
        <v>1603356.1500000022</v>
      </c>
      <c r="R742" s="146">
        <f>L742/H742</f>
        <v>332.6213885515682</v>
      </c>
    </row>
    <row r="743" spans="1:18" x14ac:dyDescent="0.35">
      <c r="A743" s="135">
        <v>1</v>
      </c>
      <c r="B743" s="136" t="s">
        <v>61</v>
      </c>
      <c r="C743" s="136" t="s">
        <v>479</v>
      </c>
      <c r="D743" s="136" t="s">
        <v>103</v>
      </c>
      <c r="E743" s="136" t="s">
        <v>480</v>
      </c>
      <c r="F743" s="136" t="s">
        <v>210</v>
      </c>
      <c r="G743" s="136" t="s">
        <v>481</v>
      </c>
      <c r="H743" s="137"/>
      <c r="I743" s="135"/>
      <c r="J743" s="138"/>
      <c r="K743" s="139"/>
      <c r="L743" s="140"/>
      <c r="M743" s="140"/>
      <c r="N743" s="136"/>
      <c r="O743" s="136"/>
      <c r="P743" s="136"/>
    </row>
    <row r="744" spans="1:18" s="155" customFormat="1" x14ac:dyDescent="0.35">
      <c r="A744" s="149">
        <v>2</v>
      </c>
      <c r="B744" s="150" t="s">
        <v>61</v>
      </c>
      <c r="C744" s="150" t="s">
        <v>479</v>
      </c>
      <c r="D744" s="150" t="s">
        <v>103</v>
      </c>
      <c r="E744" s="150" t="s">
        <v>480</v>
      </c>
      <c r="F744" s="150" t="s">
        <v>180</v>
      </c>
      <c r="G744" s="150" t="s">
        <v>1150</v>
      </c>
      <c r="H744" s="151">
        <v>6036</v>
      </c>
      <c r="I744" s="149">
        <v>5</v>
      </c>
      <c r="J744" s="140">
        <f>สกลนคร!F71</f>
        <v>744056.59</v>
      </c>
      <c r="K744" s="152">
        <f>สกลนคร!AG71</f>
        <v>831731.16999999993</v>
      </c>
      <c r="L744" s="140">
        <f>สกลนคร!AH71</f>
        <v>1814016.76</v>
      </c>
      <c r="M744" s="140">
        <f>สกลนคร!AI71</f>
        <v>1458734.18</v>
      </c>
      <c r="N744" s="150"/>
      <c r="O744" s="150"/>
      <c r="P744" s="150"/>
      <c r="Q744" s="128">
        <f t="shared" si="27"/>
        <v>355282.58000000007</v>
      </c>
      <c r="R744" s="129">
        <f t="shared" si="28"/>
        <v>300.53292909211399</v>
      </c>
    </row>
    <row r="745" spans="1:18" s="155" customFormat="1" x14ac:dyDescent="0.35">
      <c r="A745" s="149">
        <v>3</v>
      </c>
      <c r="B745" s="150" t="s">
        <v>61</v>
      </c>
      <c r="C745" s="150" t="s">
        <v>479</v>
      </c>
      <c r="D745" s="150" t="s">
        <v>103</v>
      </c>
      <c r="E745" s="150" t="s">
        <v>480</v>
      </c>
      <c r="F745" s="150" t="s">
        <v>180</v>
      </c>
      <c r="G745" s="150" t="s">
        <v>1151</v>
      </c>
      <c r="H745" s="151">
        <v>4053</v>
      </c>
      <c r="I745" s="149">
        <v>3</v>
      </c>
      <c r="J745" s="140">
        <f>สกลนคร!F72</f>
        <v>642395.15</v>
      </c>
      <c r="K745" s="152">
        <f>สกลนคร!AG72</f>
        <v>966691.8</v>
      </c>
      <c r="L745" s="140">
        <f>สกลนคร!AH72</f>
        <v>1606687.69</v>
      </c>
      <c r="M745" s="140">
        <f>สกลนคร!AI72</f>
        <v>1301962.5000000002</v>
      </c>
      <c r="N745" s="150"/>
      <c r="O745" s="150"/>
      <c r="P745" s="150"/>
      <c r="Q745" s="128">
        <f t="shared" si="27"/>
        <v>304725.18999999971</v>
      </c>
      <c r="R745" s="129">
        <f t="shared" si="28"/>
        <v>396.41936590180114</v>
      </c>
    </row>
    <row r="746" spans="1:18" s="155" customFormat="1" x14ac:dyDescent="0.35">
      <c r="A746" s="149">
        <v>4</v>
      </c>
      <c r="B746" s="150" t="s">
        <v>61</v>
      </c>
      <c r="C746" s="150" t="s">
        <v>479</v>
      </c>
      <c r="D746" s="150" t="s">
        <v>103</v>
      </c>
      <c r="E746" s="150" t="s">
        <v>480</v>
      </c>
      <c r="F746" s="150" t="s">
        <v>180</v>
      </c>
      <c r="G746" s="150" t="s">
        <v>1152</v>
      </c>
      <c r="H746" s="151">
        <v>4847</v>
      </c>
      <c r="I746" s="149">
        <v>4</v>
      </c>
      <c r="J746" s="140">
        <f>สกลนคร!F73</f>
        <v>764283.51</v>
      </c>
      <c r="K746" s="152">
        <f>สกลนคร!AG73</f>
        <v>958717.36</v>
      </c>
      <c r="L746" s="140">
        <f>สกลนคร!AH73</f>
        <v>1595326.0499999998</v>
      </c>
      <c r="M746" s="140">
        <f>สกลนคร!AI73</f>
        <v>1432513.9000000001</v>
      </c>
      <c r="N746" s="150"/>
      <c r="O746" s="150"/>
      <c r="P746" s="150"/>
      <c r="Q746" s="128">
        <f t="shared" si="27"/>
        <v>162812.14999999967</v>
      </c>
      <c r="R746" s="129">
        <f t="shared" si="28"/>
        <v>329.13679595626155</v>
      </c>
    </row>
    <row r="747" spans="1:18" s="155" customFormat="1" x14ac:dyDescent="0.35">
      <c r="A747" s="149">
        <v>5</v>
      </c>
      <c r="B747" s="150" t="s">
        <v>61</v>
      </c>
      <c r="C747" s="150" t="s">
        <v>479</v>
      </c>
      <c r="D747" s="150" t="s">
        <v>103</v>
      </c>
      <c r="E747" s="150" t="s">
        <v>480</v>
      </c>
      <c r="F747" s="150" t="s">
        <v>180</v>
      </c>
      <c r="G747" s="150" t="s">
        <v>1153</v>
      </c>
      <c r="H747" s="151">
        <v>3826</v>
      </c>
      <c r="I747" s="149">
        <v>3</v>
      </c>
      <c r="J747" s="140">
        <f>สกลนคร!F74</f>
        <v>724437.29</v>
      </c>
      <c r="K747" s="152">
        <f>สกลนคร!AG74</f>
        <v>785968.86</v>
      </c>
      <c r="L747" s="140">
        <f>สกลนคร!AH74</f>
        <v>1186655.1299999999</v>
      </c>
      <c r="M747" s="140">
        <f>สกลนคร!AI74</f>
        <v>959531.47</v>
      </c>
      <c r="N747" s="150"/>
      <c r="O747" s="150"/>
      <c r="P747" s="150"/>
      <c r="Q747" s="128">
        <f t="shared" si="27"/>
        <v>227123.65999999992</v>
      </c>
      <c r="R747" s="129">
        <f t="shared" si="28"/>
        <v>310.1555488761108</v>
      </c>
    </row>
    <row r="748" spans="1:18" s="155" customFormat="1" x14ac:dyDescent="0.35">
      <c r="A748" s="149">
        <v>6</v>
      </c>
      <c r="B748" s="150" t="s">
        <v>61</v>
      </c>
      <c r="C748" s="150" t="s">
        <v>479</v>
      </c>
      <c r="D748" s="150" t="s">
        <v>103</v>
      </c>
      <c r="E748" s="150" t="s">
        <v>480</v>
      </c>
      <c r="F748" s="150" t="s">
        <v>180</v>
      </c>
      <c r="G748" s="150" t="s">
        <v>1154</v>
      </c>
      <c r="H748" s="151">
        <v>4181</v>
      </c>
      <c r="I748" s="149">
        <v>3</v>
      </c>
      <c r="J748" s="140">
        <f>สกลนคร!F75</f>
        <v>476445.02</v>
      </c>
      <c r="K748" s="152">
        <f>สกลนคร!AG75</f>
        <v>605870.44000000006</v>
      </c>
      <c r="L748" s="140">
        <f>สกลนคร!AH75</f>
        <v>1413128.15</v>
      </c>
      <c r="M748" s="140">
        <f>สกลนคร!AI75</f>
        <v>1200316.1199999999</v>
      </c>
      <c r="N748" s="150"/>
      <c r="O748" s="150"/>
      <c r="P748" s="150"/>
      <c r="Q748" s="128">
        <f t="shared" si="27"/>
        <v>212812.03000000003</v>
      </c>
      <c r="R748" s="129">
        <f t="shared" si="28"/>
        <v>337.98807701506814</v>
      </c>
    </row>
    <row r="749" spans="1:18" s="155" customFormat="1" x14ac:dyDescent="0.35">
      <c r="A749" s="149">
        <v>7</v>
      </c>
      <c r="B749" s="150" t="s">
        <v>61</v>
      </c>
      <c r="C749" s="150" t="s">
        <v>479</v>
      </c>
      <c r="D749" s="150" t="s">
        <v>103</v>
      </c>
      <c r="E749" s="150" t="s">
        <v>480</v>
      </c>
      <c r="F749" s="150" t="s">
        <v>180</v>
      </c>
      <c r="G749" s="150" t="s">
        <v>1155</v>
      </c>
      <c r="H749" s="151">
        <v>2002</v>
      </c>
      <c r="I749" s="149">
        <v>2</v>
      </c>
      <c r="J749" s="140">
        <f>สกลนคร!F76</f>
        <v>592656.99</v>
      </c>
      <c r="K749" s="152">
        <f>สกลนคร!AG76</f>
        <v>620204.26</v>
      </c>
      <c r="L749" s="140">
        <f>สกลนคร!AH76</f>
        <v>1270330.22</v>
      </c>
      <c r="M749" s="140">
        <f>สกลนคร!AI76</f>
        <v>1144403.3999999999</v>
      </c>
      <c r="N749" s="150"/>
      <c r="O749" s="150"/>
      <c r="P749" s="150"/>
      <c r="Q749" s="128">
        <f t="shared" si="27"/>
        <v>125926.82000000007</v>
      </c>
      <c r="R749" s="129">
        <f t="shared" si="28"/>
        <v>634.53057942057944</v>
      </c>
    </row>
    <row r="750" spans="1:18" s="155" customFormat="1" x14ac:dyDescent="0.35">
      <c r="A750" s="149">
        <v>8</v>
      </c>
      <c r="B750" s="150" t="s">
        <v>61</v>
      </c>
      <c r="C750" s="150" t="s">
        <v>479</v>
      </c>
      <c r="D750" s="150" t="s">
        <v>103</v>
      </c>
      <c r="E750" s="150" t="s">
        <v>480</v>
      </c>
      <c r="F750" s="150" t="s">
        <v>180</v>
      </c>
      <c r="G750" s="150" t="s">
        <v>1156</v>
      </c>
      <c r="H750" s="151">
        <v>1933</v>
      </c>
      <c r="I750" s="149">
        <v>2</v>
      </c>
      <c r="J750" s="140">
        <f>สกลนคร!F77</f>
        <v>123489.04</v>
      </c>
      <c r="K750" s="152">
        <f>สกลนคร!AG77</f>
        <v>376370.32</v>
      </c>
      <c r="L750" s="140">
        <f>สกลนคร!AH77</f>
        <v>1324678.4300000002</v>
      </c>
      <c r="M750" s="140">
        <f>สกลนคร!AI77</f>
        <v>1273926.1900000002</v>
      </c>
      <c r="N750" s="150"/>
      <c r="O750" s="150"/>
      <c r="P750" s="150"/>
      <c r="Q750" s="128">
        <f t="shared" si="27"/>
        <v>50752.239999999991</v>
      </c>
      <c r="R750" s="129">
        <f t="shared" si="28"/>
        <v>685.29665287118473</v>
      </c>
    </row>
    <row r="751" spans="1:18" s="147" customFormat="1" x14ac:dyDescent="0.35">
      <c r="A751" s="141">
        <v>5</v>
      </c>
      <c r="B751" s="142" t="s">
        <v>61</v>
      </c>
      <c r="C751" s="142"/>
      <c r="D751" s="142"/>
      <c r="E751" s="142" t="s">
        <v>77</v>
      </c>
      <c r="F751" s="142"/>
      <c r="G751" s="142" t="s">
        <v>482</v>
      </c>
      <c r="H751" s="148">
        <f>SUM(H744:H750)</f>
        <v>26878</v>
      </c>
      <c r="I751" s="141"/>
      <c r="J751" s="144">
        <f>SUM(J743:J750)</f>
        <v>4067763.59</v>
      </c>
      <c r="K751" s="144">
        <f>SUM(K743:K750)</f>
        <v>5145554.21</v>
      </c>
      <c r="L751" s="144">
        <f>SUM(L743:L750)</f>
        <v>10210822.43</v>
      </c>
      <c r="M751" s="144">
        <f>SUM(M743:M750)</f>
        <v>8771387.7599999998</v>
      </c>
      <c r="N751" s="142">
        <v>7</v>
      </c>
      <c r="O751" s="142">
        <v>7</v>
      </c>
      <c r="P751" s="142">
        <f>N751-O751</f>
        <v>0</v>
      </c>
      <c r="Q751" s="145">
        <f t="shared" si="27"/>
        <v>1439434.67</v>
      </c>
      <c r="R751" s="146">
        <f>L751/H751</f>
        <v>379.89517188778927</v>
      </c>
    </row>
    <row r="752" spans="1:18" x14ac:dyDescent="0.35">
      <c r="A752" s="135">
        <v>1</v>
      </c>
      <c r="B752" s="136" t="s">
        <v>61</v>
      </c>
      <c r="C752" s="136" t="s">
        <v>483</v>
      </c>
      <c r="D752" s="136" t="s">
        <v>110</v>
      </c>
      <c r="E752" s="136" t="s">
        <v>484</v>
      </c>
      <c r="F752" s="136" t="s">
        <v>210</v>
      </c>
      <c r="G752" s="136" t="s">
        <v>485</v>
      </c>
      <c r="H752" s="137"/>
      <c r="I752" s="135"/>
      <c r="J752" s="138"/>
      <c r="K752" s="139"/>
      <c r="L752" s="140"/>
      <c r="M752" s="140"/>
      <c r="N752" s="136"/>
      <c r="O752" s="136"/>
      <c r="P752" s="136"/>
    </row>
    <row r="753" spans="1:18" x14ac:dyDescent="0.35">
      <c r="A753" s="135">
        <v>2</v>
      </c>
      <c r="B753" s="136" t="s">
        <v>61</v>
      </c>
      <c r="C753" s="136" t="s">
        <v>483</v>
      </c>
      <c r="D753" s="136" t="s">
        <v>110</v>
      </c>
      <c r="E753" s="136" t="s">
        <v>484</v>
      </c>
      <c r="F753" s="136" t="s">
        <v>180</v>
      </c>
      <c r="G753" s="136" t="s">
        <v>1157</v>
      </c>
      <c r="H753" s="137">
        <v>3743</v>
      </c>
      <c r="I753" s="135">
        <v>3</v>
      </c>
      <c r="J753" s="140">
        <f>สกลนคร!F78</f>
        <v>136302.06</v>
      </c>
      <c r="K753" s="139">
        <f>สกลนคร!AG78</f>
        <v>235231.09</v>
      </c>
      <c r="L753" s="140">
        <f>สกลนคร!AH78</f>
        <v>811131.96</v>
      </c>
      <c r="M753" s="140">
        <f>สกลนคร!AI78</f>
        <v>966524.5</v>
      </c>
      <c r="N753" s="136"/>
      <c r="O753" s="136"/>
      <c r="P753" s="136"/>
      <c r="Q753" s="128">
        <f t="shared" si="27"/>
        <v>-155392.54000000004</v>
      </c>
      <c r="R753" s="129">
        <f t="shared" si="28"/>
        <v>216.70637456585627</v>
      </c>
    </row>
    <row r="754" spans="1:18" x14ac:dyDescent="0.35">
      <c r="A754" s="135">
        <v>3</v>
      </c>
      <c r="B754" s="136" t="s">
        <v>61</v>
      </c>
      <c r="C754" s="136" t="s">
        <v>483</v>
      </c>
      <c r="D754" s="136" t="s">
        <v>110</v>
      </c>
      <c r="E754" s="136" t="s">
        <v>484</v>
      </c>
      <c r="F754" s="136" t="s">
        <v>180</v>
      </c>
      <c r="G754" s="136" t="s">
        <v>1158</v>
      </c>
      <c r="H754" s="137">
        <v>3747</v>
      </c>
      <c r="I754" s="135">
        <v>3</v>
      </c>
      <c r="J754" s="140">
        <f>สกลนคร!F79</f>
        <v>60440.54</v>
      </c>
      <c r="K754" s="139">
        <f>สกลนคร!AG79</f>
        <v>126156.31999999999</v>
      </c>
      <c r="L754" s="140">
        <f>สกลนคร!AH79</f>
        <v>1200146.6600000001</v>
      </c>
      <c r="M754" s="140">
        <f>สกลนคร!AI79</f>
        <v>1162291.6299999999</v>
      </c>
      <c r="N754" s="136"/>
      <c r="O754" s="136"/>
      <c r="P754" s="136"/>
      <c r="Q754" s="128">
        <f t="shared" si="27"/>
        <v>37855.030000000261</v>
      </c>
      <c r="R754" s="129">
        <f t="shared" si="28"/>
        <v>320.29534560982125</v>
      </c>
    </row>
    <row r="755" spans="1:18" x14ac:dyDescent="0.35">
      <c r="A755" s="135">
        <v>4</v>
      </c>
      <c r="B755" s="136" t="s">
        <v>61</v>
      </c>
      <c r="C755" s="136" t="s">
        <v>483</v>
      </c>
      <c r="D755" s="136" t="s">
        <v>110</v>
      </c>
      <c r="E755" s="136" t="s">
        <v>484</v>
      </c>
      <c r="F755" s="136" t="s">
        <v>180</v>
      </c>
      <c r="G755" s="136" t="s">
        <v>1159</v>
      </c>
      <c r="H755" s="137">
        <v>3095</v>
      </c>
      <c r="I755" s="135">
        <v>3</v>
      </c>
      <c r="J755" s="140">
        <f>สกลนคร!F80</f>
        <v>210538.65</v>
      </c>
      <c r="K755" s="139">
        <f>สกลนคร!AG80</f>
        <v>264442.09999999998</v>
      </c>
      <c r="L755" s="140">
        <f>สกลนคร!AH80</f>
        <v>923131.67999999993</v>
      </c>
      <c r="M755" s="140">
        <f>สกลนคร!AI80</f>
        <v>909932.66999999993</v>
      </c>
      <c r="N755" s="136"/>
      <c r="O755" s="136"/>
      <c r="P755" s="136"/>
      <c r="Q755" s="128">
        <f t="shared" si="27"/>
        <v>13199.010000000009</v>
      </c>
      <c r="R755" s="129">
        <f t="shared" si="28"/>
        <v>298.26548626817447</v>
      </c>
    </row>
    <row r="756" spans="1:18" x14ac:dyDescent="0.35">
      <c r="A756" s="135">
        <v>5</v>
      </c>
      <c r="B756" s="136" t="s">
        <v>61</v>
      </c>
      <c r="C756" s="136" t="s">
        <v>483</v>
      </c>
      <c r="D756" s="136" t="s">
        <v>110</v>
      </c>
      <c r="E756" s="136" t="s">
        <v>484</v>
      </c>
      <c r="F756" s="136" t="s">
        <v>180</v>
      </c>
      <c r="G756" s="136" t="s">
        <v>1160</v>
      </c>
      <c r="H756" s="137">
        <v>1530</v>
      </c>
      <c r="I756" s="135">
        <v>2</v>
      </c>
      <c r="J756" s="140">
        <f>สกลนคร!F81</f>
        <v>182046.34</v>
      </c>
      <c r="K756" s="139">
        <f>สกลนคร!AG81</f>
        <v>203609.63</v>
      </c>
      <c r="L756" s="140">
        <f>สกลนคร!AH81</f>
        <v>721134.8</v>
      </c>
      <c r="M756" s="140">
        <f>สกลนคร!AI81</f>
        <v>674463.51</v>
      </c>
      <c r="N756" s="136"/>
      <c r="O756" s="136"/>
      <c r="P756" s="136"/>
      <c r="Q756" s="128">
        <f t="shared" si="27"/>
        <v>46671.290000000037</v>
      </c>
      <c r="R756" s="129">
        <f t="shared" si="28"/>
        <v>471.32993464052288</v>
      </c>
    </row>
    <row r="757" spans="1:18" x14ac:dyDescent="0.35">
      <c r="A757" s="135">
        <v>6</v>
      </c>
      <c r="B757" s="136" t="s">
        <v>61</v>
      </c>
      <c r="C757" s="136" t="s">
        <v>483</v>
      </c>
      <c r="D757" s="136" t="s">
        <v>110</v>
      </c>
      <c r="E757" s="136" t="s">
        <v>484</v>
      </c>
      <c r="F757" s="136" t="s">
        <v>180</v>
      </c>
      <c r="G757" s="136" t="s">
        <v>1161</v>
      </c>
      <c r="H757" s="137">
        <v>4004</v>
      </c>
      <c r="I757" s="135">
        <v>3</v>
      </c>
      <c r="J757" s="140">
        <f>สกลนคร!F82</f>
        <v>59941.85</v>
      </c>
      <c r="K757" s="139">
        <f>สกลนคร!AG82</f>
        <v>83784.38</v>
      </c>
      <c r="L757" s="140">
        <f>สกลนคร!AH82</f>
        <v>802618.55</v>
      </c>
      <c r="M757" s="140">
        <f>สกลนคร!AI82</f>
        <v>834557.02</v>
      </c>
      <c r="N757" s="136"/>
      <c r="O757" s="136"/>
      <c r="P757" s="136"/>
      <c r="Q757" s="128">
        <f t="shared" si="27"/>
        <v>-31938.469999999972</v>
      </c>
      <c r="R757" s="129">
        <f t="shared" si="28"/>
        <v>200.45418331668333</v>
      </c>
    </row>
    <row r="758" spans="1:18" x14ac:dyDescent="0.35">
      <c r="A758" s="135">
        <v>7</v>
      </c>
      <c r="B758" s="136" t="s">
        <v>61</v>
      </c>
      <c r="C758" s="136" t="s">
        <v>483</v>
      </c>
      <c r="D758" s="136" t="s">
        <v>110</v>
      </c>
      <c r="E758" s="136" t="s">
        <v>484</v>
      </c>
      <c r="F758" s="136" t="s">
        <v>180</v>
      </c>
      <c r="G758" s="136" t="s">
        <v>1162</v>
      </c>
      <c r="H758" s="137">
        <v>6265</v>
      </c>
      <c r="I758" s="135">
        <v>5</v>
      </c>
      <c r="J758" s="140">
        <f>สกลนคร!F83</f>
        <v>277227.2</v>
      </c>
      <c r="K758" s="139">
        <f>สกลนคร!AG83</f>
        <v>337813.07</v>
      </c>
      <c r="L758" s="140">
        <f>สกลนคร!AH83</f>
        <v>1328423.1299999999</v>
      </c>
      <c r="M758" s="140">
        <f>สกลนคร!AI83</f>
        <v>1259937.8700000001</v>
      </c>
      <c r="N758" s="136"/>
      <c r="O758" s="136"/>
      <c r="P758" s="136"/>
      <c r="Q758" s="128">
        <f t="shared" si="27"/>
        <v>68485.259999999776</v>
      </c>
      <c r="R758" s="129">
        <f t="shared" si="28"/>
        <v>212.03880766161211</v>
      </c>
    </row>
    <row r="759" spans="1:18" x14ac:dyDescent="0.35">
      <c r="A759" s="135">
        <v>8</v>
      </c>
      <c r="B759" s="136" t="s">
        <v>61</v>
      </c>
      <c r="C759" s="136" t="s">
        <v>483</v>
      </c>
      <c r="D759" s="136" t="s">
        <v>110</v>
      </c>
      <c r="E759" s="136" t="s">
        <v>484</v>
      </c>
      <c r="F759" s="136" t="s">
        <v>180</v>
      </c>
      <c r="G759" s="136" t="s">
        <v>1163</v>
      </c>
      <c r="H759" s="137">
        <v>4051</v>
      </c>
      <c r="I759" s="135">
        <v>3</v>
      </c>
      <c r="J759" s="140">
        <f>สกลนคร!F84</f>
        <v>143793.26999999999</v>
      </c>
      <c r="K759" s="139">
        <f>สกลนคร!AG84</f>
        <v>174269.90999999997</v>
      </c>
      <c r="L759" s="140">
        <f>สกลนคร!AH84</f>
        <v>1020645.38</v>
      </c>
      <c r="M759" s="140">
        <f>สกลนคร!AI84</f>
        <v>972590.46</v>
      </c>
      <c r="N759" s="136"/>
      <c r="O759" s="136"/>
      <c r="P759" s="136"/>
      <c r="Q759" s="128">
        <f t="shared" si="27"/>
        <v>48054.920000000042</v>
      </c>
      <c r="R759" s="129">
        <f t="shared" si="28"/>
        <v>251.94899530980004</v>
      </c>
    </row>
    <row r="760" spans="1:18" x14ac:dyDescent="0.35">
      <c r="A760" s="135">
        <v>9</v>
      </c>
      <c r="B760" s="136" t="s">
        <v>61</v>
      </c>
      <c r="C760" s="136" t="s">
        <v>483</v>
      </c>
      <c r="D760" s="136" t="s">
        <v>110</v>
      </c>
      <c r="E760" s="136" t="s">
        <v>484</v>
      </c>
      <c r="F760" s="136" t="s">
        <v>180</v>
      </c>
      <c r="G760" s="136" t="s">
        <v>1164</v>
      </c>
      <c r="H760" s="137">
        <v>3423</v>
      </c>
      <c r="I760" s="135">
        <v>3</v>
      </c>
      <c r="J760" s="140">
        <f>สกลนคร!F85</f>
        <v>160542.66</v>
      </c>
      <c r="K760" s="139">
        <f>สกลนคร!AG85</f>
        <v>174333.76</v>
      </c>
      <c r="L760" s="140">
        <f>สกลนคร!AH85</f>
        <v>986271.59000000008</v>
      </c>
      <c r="M760" s="140">
        <f>สกลนคร!AI85</f>
        <v>936263.66</v>
      </c>
      <c r="N760" s="136"/>
      <c r="O760" s="136"/>
      <c r="P760" s="136"/>
      <c r="Q760" s="128">
        <f t="shared" si="27"/>
        <v>50007.930000000051</v>
      </c>
      <c r="R760" s="129">
        <f t="shared" si="28"/>
        <v>288.13075956763078</v>
      </c>
    </row>
    <row r="761" spans="1:18" x14ac:dyDescent="0.35">
      <c r="A761" s="135">
        <v>10</v>
      </c>
      <c r="B761" s="136" t="s">
        <v>61</v>
      </c>
      <c r="C761" s="136" t="s">
        <v>483</v>
      </c>
      <c r="D761" s="136" t="s">
        <v>110</v>
      </c>
      <c r="E761" s="136" t="s">
        <v>484</v>
      </c>
      <c r="F761" s="136" t="s">
        <v>180</v>
      </c>
      <c r="G761" s="136" t="s">
        <v>1165</v>
      </c>
      <c r="H761" s="137">
        <v>1355</v>
      </c>
      <c r="I761" s="135">
        <v>1</v>
      </c>
      <c r="J761" s="140">
        <f>สกลนคร!F86</f>
        <v>148957.79999999999</v>
      </c>
      <c r="K761" s="139">
        <f>สกลนคร!AG86</f>
        <v>177920.50999999998</v>
      </c>
      <c r="L761" s="140">
        <f>สกลนคร!AH86</f>
        <v>565392.27</v>
      </c>
      <c r="M761" s="140">
        <f>สกลนคร!AI86</f>
        <v>553990.55000000005</v>
      </c>
      <c r="N761" s="136"/>
      <c r="O761" s="136"/>
      <c r="P761" s="136"/>
      <c r="Q761" s="128">
        <f t="shared" si="27"/>
        <v>11401.719999999972</v>
      </c>
      <c r="R761" s="129">
        <f t="shared" si="28"/>
        <v>417.26366789667895</v>
      </c>
    </row>
    <row r="762" spans="1:18" s="147" customFormat="1" x14ac:dyDescent="0.35">
      <c r="A762" s="141">
        <v>6</v>
      </c>
      <c r="B762" s="142" t="s">
        <v>61</v>
      </c>
      <c r="C762" s="142"/>
      <c r="D762" s="142"/>
      <c r="E762" s="142" t="s">
        <v>77</v>
      </c>
      <c r="F762" s="142"/>
      <c r="G762" s="142" t="s">
        <v>486</v>
      </c>
      <c r="H762" s="148">
        <f>SUM(H753:H761)</f>
        <v>31213</v>
      </c>
      <c r="I762" s="141"/>
      <c r="J762" s="144">
        <f>SUM(J752:J761)</f>
        <v>1379790.3699999999</v>
      </c>
      <c r="K762" s="144">
        <f>SUM(K752:K761)</f>
        <v>1777560.77</v>
      </c>
      <c r="L762" s="144">
        <f>SUM(L752:L761)</f>
        <v>8358896.0199999996</v>
      </c>
      <c r="M762" s="144">
        <f>SUM(M752:M761)</f>
        <v>8270551.8700000001</v>
      </c>
      <c r="N762" s="142">
        <v>9</v>
      </c>
      <c r="O762" s="142">
        <v>9</v>
      </c>
      <c r="P762" s="142">
        <f>N762-O762</f>
        <v>0</v>
      </c>
      <c r="Q762" s="145">
        <f t="shared" si="27"/>
        <v>88344.149999999441</v>
      </c>
      <c r="R762" s="146">
        <f>L762/H762</f>
        <v>267.80174991189568</v>
      </c>
    </row>
    <row r="763" spans="1:18" x14ac:dyDescent="0.35">
      <c r="A763" s="135">
        <v>1</v>
      </c>
      <c r="B763" s="136" t="s">
        <v>61</v>
      </c>
      <c r="C763" s="136" t="s">
        <v>487</v>
      </c>
      <c r="D763" s="136" t="s">
        <v>117</v>
      </c>
      <c r="E763" s="136" t="s">
        <v>488</v>
      </c>
      <c r="F763" s="136" t="s">
        <v>210</v>
      </c>
      <c r="G763" s="136" t="s">
        <v>489</v>
      </c>
      <c r="H763" s="137"/>
      <c r="I763" s="135"/>
      <c r="J763" s="138"/>
      <c r="K763" s="139"/>
      <c r="L763" s="140"/>
      <c r="M763" s="140"/>
      <c r="N763" s="136"/>
      <c r="O763" s="136"/>
      <c r="P763" s="136"/>
    </row>
    <row r="764" spans="1:18" x14ac:dyDescent="0.35">
      <c r="A764" s="135">
        <v>2</v>
      </c>
      <c r="B764" s="136" t="s">
        <v>61</v>
      </c>
      <c r="C764" s="136" t="s">
        <v>487</v>
      </c>
      <c r="D764" s="136" t="s">
        <v>117</v>
      </c>
      <c r="E764" s="136" t="s">
        <v>488</v>
      </c>
      <c r="F764" s="136" t="s">
        <v>180</v>
      </c>
      <c r="G764" s="136" t="s">
        <v>1166</v>
      </c>
      <c r="H764" s="137">
        <v>2146</v>
      </c>
      <c r="I764" s="135">
        <v>2</v>
      </c>
      <c r="J764" s="140">
        <f>สกลนคร!F87</f>
        <v>551979.52000000002</v>
      </c>
      <c r="K764" s="139">
        <f>สกลนคร!AG87</f>
        <v>484909.17000000004</v>
      </c>
      <c r="L764" s="140">
        <f>สกลนคร!AH87</f>
        <v>612496.34000000008</v>
      </c>
      <c r="M764" s="140">
        <f>สกลนคร!AI87</f>
        <v>511617.94</v>
      </c>
      <c r="N764" s="136"/>
      <c r="O764" s="136"/>
      <c r="P764" s="136"/>
      <c r="Q764" s="128">
        <f t="shared" si="27"/>
        <v>100878.40000000008</v>
      </c>
      <c r="R764" s="129">
        <f t="shared" si="28"/>
        <v>285.41301957129548</v>
      </c>
    </row>
    <row r="765" spans="1:18" x14ac:dyDescent="0.35">
      <c r="A765" s="135">
        <v>3</v>
      </c>
      <c r="B765" s="136" t="s">
        <v>61</v>
      </c>
      <c r="C765" s="136" t="s">
        <v>487</v>
      </c>
      <c r="D765" s="136" t="s">
        <v>117</v>
      </c>
      <c r="E765" s="136" t="s">
        <v>488</v>
      </c>
      <c r="F765" s="136" t="s">
        <v>180</v>
      </c>
      <c r="G765" s="136" t="s">
        <v>1167</v>
      </c>
      <c r="H765" s="137">
        <v>1277</v>
      </c>
      <c r="I765" s="135">
        <v>1</v>
      </c>
      <c r="J765" s="140">
        <f>สกลนคร!F88</f>
        <v>429465.38</v>
      </c>
      <c r="K765" s="139">
        <f>สกลนคร!AG88</f>
        <v>337250.94</v>
      </c>
      <c r="L765" s="140">
        <f>สกลนคร!AH88</f>
        <v>563234.42999999993</v>
      </c>
      <c r="M765" s="140">
        <f>สกลนคร!AI88</f>
        <v>460153.26</v>
      </c>
      <c r="N765" s="136"/>
      <c r="O765" s="136"/>
      <c r="P765" s="136"/>
      <c r="Q765" s="128">
        <f t="shared" si="27"/>
        <v>103081.16999999993</v>
      </c>
      <c r="R765" s="129">
        <f t="shared" si="28"/>
        <v>441.06063429913854</v>
      </c>
    </row>
    <row r="766" spans="1:18" x14ac:dyDescent="0.35">
      <c r="A766" s="135">
        <v>4</v>
      </c>
      <c r="B766" s="136" t="s">
        <v>61</v>
      </c>
      <c r="C766" s="136" t="s">
        <v>487</v>
      </c>
      <c r="D766" s="136" t="s">
        <v>117</v>
      </c>
      <c r="E766" s="136" t="s">
        <v>488</v>
      </c>
      <c r="F766" s="136" t="s">
        <v>180</v>
      </c>
      <c r="G766" s="136" t="s">
        <v>1168</v>
      </c>
      <c r="H766" s="137">
        <v>2783</v>
      </c>
      <c r="I766" s="135">
        <v>2</v>
      </c>
      <c r="J766" s="140">
        <f>สกลนคร!F89</f>
        <v>617099.77</v>
      </c>
      <c r="K766" s="139">
        <f>สกลนคร!AG89</f>
        <v>474042</v>
      </c>
      <c r="L766" s="140">
        <f>สกลนคร!AH89</f>
        <v>800070.72</v>
      </c>
      <c r="M766" s="140">
        <f>สกลนคร!AI89</f>
        <v>691812.6</v>
      </c>
      <c r="N766" s="136"/>
      <c r="O766" s="136"/>
      <c r="P766" s="136"/>
      <c r="Q766" s="128">
        <f t="shared" si="27"/>
        <v>108258.12</v>
      </c>
      <c r="R766" s="129">
        <f t="shared" si="28"/>
        <v>287.48498742364353</v>
      </c>
    </row>
    <row r="767" spans="1:18" x14ac:dyDescent="0.35">
      <c r="A767" s="135">
        <v>5</v>
      </c>
      <c r="B767" s="136" t="s">
        <v>61</v>
      </c>
      <c r="C767" s="136" t="s">
        <v>487</v>
      </c>
      <c r="D767" s="136" t="s">
        <v>117</v>
      </c>
      <c r="E767" s="136" t="s">
        <v>488</v>
      </c>
      <c r="F767" s="136" t="s">
        <v>180</v>
      </c>
      <c r="G767" s="136" t="s">
        <v>1169</v>
      </c>
      <c r="H767" s="137">
        <v>1769</v>
      </c>
      <c r="I767" s="135">
        <v>2</v>
      </c>
      <c r="J767" s="140">
        <f>สกลนคร!F90</f>
        <v>313717.5</v>
      </c>
      <c r="K767" s="139">
        <f>สกลนคร!AG90</f>
        <v>136175.37</v>
      </c>
      <c r="L767" s="140">
        <f>สกลนคร!AH90</f>
        <v>594423.57000000007</v>
      </c>
      <c r="M767" s="140">
        <f>สกลนคร!AI90</f>
        <v>526184.9</v>
      </c>
      <c r="N767" s="136"/>
      <c r="O767" s="136"/>
      <c r="P767" s="136"/>
      <c r="Q767" s="128">
        <f t="shared" si="27"/>
        <v>68238.670000000042</v>
      </c>
      <c r="R767" s="129">
        <f t="shared" si="28"/>
        <v>336.02236856981347</v>
      </c>
    </row>
    <row r="768" spans="1:18" s="147" customFormat="1" x14ac:dyDescent="0.35">
      <c r="A768" s="141">
        <v>7</v>
      </c>
      <c r="B768" s="142" t="s">
        <v>61</v>
      </c>
      <c r="C768" s="142"/>
      <c r="D768" s="142"/>
      <c r="E768" s="142" t="s">
        <v>77</v>
      </c>
      <c r="F768" s="142"/>
      <c r="G768" s="142" t="s">
        <v>490</v>
      </c>
      <c r="H768" s="148">
        <f>SUM(H764:H767)</f>
        <v>7975</v>
      </c>
      <c r="I768" s="141"/>
      <c r="J768" s="144">
        <f>SUM(J763:J767)</f>
        <v>1912262.17</v>
      </c>
      <c r="K768" s="144">
        <f>SUM(K763:K767)</f>
        <v>1432377.48</v>
      </c>
      <c r="L768" s="144">
        <f>SUM(L763:L767)</f>
        <v>2570225.06</v>
      </c>
      <c r="M768" s="144">
        <f>SUM(M763:M767)</f>
        <v>2189768.6999999997</v>
      </c>
      <c r="N768" s="142">
        <v>4</v>
      </c>
      <c r="O768" s="142">
        <v>4</v>
      </c>
      <c r="P768" s="142">
        <f>N768-O768</f>
        <v>0</v>
      </c>
      <c r="Q768" s="145">
        <f t="shared" si="27"/>
        <v>380456.36000000034</v>
      </c>
      <c r="R768" s="146">
        <f>L768/H768</f>
        <v>322.28527398119121</v>
      </c>
    </row>
    <row r="769" spans="1:18" x14ac:dyDescent="0.35">
      <c r="A769" s="135">
        <v>1</v>
      </c>
      <c r="B769" s="136" t="s">
        <v>61</v>
      </c>
      <c r="C769" s="136" t="s">
        <v>491</v>
      </c>
      <c r="D769" s="136" t="s">
        <v>124</v>
      </c>
      <c r="E769" s="136" t="s">
        <v>492</v>
      </c>
      <c r="F769" s="136" t="s">
        <v>210</v>
      </c>
      <c r="G769" s="136" t="s">
        <v>493</v>
      </c>
      <c r="H769" s="137"/>
      <c r="I769" s="135"/>
      <c r="J769" s="138"/>
      <c r="K769" s="139"/>
      <c r="L769" s="140"/>
      <c r="M769" s="140"/>
      <c r="N769" s="136"/>
      <c r="O769" s="136"/>
      <c r="P769" s="136"/>
    </row>
    <row r="770" spans="1:18" x14ac:dyDescent="0.35">
      <c r="A770" s="135">
        <v>2</v>
      </c>
      <c r="B770" s="136" t="s">
        <v>61</v>
      </c>
      <c r="C770" s="136" t="s">
        <v>491</v>
      </c>
      <c r="D770" s="136" t="s">
        <v>124</v>
      </c>
      <c r="E770" s="136" t="s">
        <v>492</v>
      </c>
      <c r="F770" s="136" t="s">
        <v>180</v>
      </c>
      <c r="G770" s="136" t="s">
        <v>1170</v>
      </c>
      <c r="H770" s="137">
        <v>5781</v>
      </c>
      <c r="I770" s="135">
        <v>4</v>
      </c>
      <c r="J770" s="140">
        <f>สกลนคร!F91</f>
        <v>229729.2</v>
      </c>
      <c r="K770" s="139">
        <f>สกลนคร!AG91</f>
        <v>262594.56</v>
      </c>
      <c r="L770" s="140">
        <f>สกลนคร!AH91</f>
        <v>1223720.1000000001</v>
      </c>
      <c r="M770" s="140">
        <f>สกลนคร!AI91</f>
        <v>1284594.32</v>
      </c>
      <c r="N770" s="136"/>
      <c r="O770" s="136"/>
      <c r="P770" s="136"/>
      <c r="Q770" s="128">
        <f t="shared" si="27"/>
        <v>-60874.219999999972</v>
      </c>
      <c r="R770" s="129">
        <f t="shared" si="28"/>
        <v>211.67965749870265</v>
      </c>
    </row>
    <row r="771" spans="1:18" x14ac:dyDescent="0.35">
      <c r="A771" s="135">
        <v>3</v>
      </c>
      <c r="B771" s="136" t="s">
        <v>61</v>
      </c>
      <c r="C771" s="136" t="s">
        <v>491</v>
      </c>
      <c r="D771" s="136" t="s">
        <v>124</v>
      </c>
      <c r="E771" s="136" t="s">
        <v>492</v>
      </c>
      <c r="F771" s="136" t="s">
        <v>180</v>
      </c>
      <c r="G771" s="136" t="s">
        <v>1171</v>
      </c>
      <c r="H771" s="137">
        <v>2515</v>
      </c>
      <c r="I771" s="135">
        <v>2</v>
      </c>
      <c r="J771" s="140">
        <f>สกลนคร!F92</f>
        <v>118019.74</v>
      </c>
      <c r="K771" s="139">
        <f>สกลนคร!AG92</f>
        <v>59715.69</v>
      </c>
      <c r="L771" s="140">
        <f>สกลนคร!AH92</f>
        <v>745226.71</v>
      </c>
      <c r="M771" s="140">
        <f>สกลนคร!AI92</f>
        <v>751928.44000000006</v>
      </c>
      <c r="N771" s="136"/>
      <c r="O771" s="136"/>
      <c r="P771" s="136"/>
      <c r="Q771" s="128">
        <f t="shared" si="27"/>
        <v>-6701.7300000000978</v>
      </c>
      <c r="R771" s="129">
        <f t="shared" si="28"/>
        <v>296.31280715705765</v>
      </c>
    </row>
    <row r="772" spans="1:18" x14ac:dyDescent="0.35">
      <c r="A772" s="135">
        <v>4</v>
      </c>
      <c r="B772" s="136" t="s">
        <v>61</v>
      </c>
      <c r="C772" s="136" t="s">
        <v>491</v>
      </c>
      <c r="D772" s="136" t="s">
        <v>124</v>
      </c>
      <c r="E772" s="136" t="s">
        <v>492</v>
      </c>
      <c r="F772" s="136" t="s">
        <v>180</v>
      </c>
      <c r="G772" s="136" t="s">
        <v>1172</v>
      </c>
      <c r="H772" s="137">
        <v>3488</v>
      </c>
      <c r="I772" s="135">
        <v>3</v>
      </c>
      <c r="J772" s="140">
        <f>สกลนคร!F93</f>
        <v>137103.39000000001</v>
      </c>
      <c r="K772" s="139">
        <f>สกลนคร!AG93</f>
        <v>152934.22000000003</v>
      </c>
      <c r="L772" s="140">
        <f>สกลนคร!AH93</f>
        <v>972641.36</v>
      </c>
      <c r="M772" s="140">
        <f>สกลนคร!AI93</f>
        <v>1021454.5900000001</v>
      </c>
      <c r="N772" s="136"/>
      <c r="O772" s="136"/>
      <c r="P772" s="136"/>
      <c r="Q772" s="128">
        <f t="shared" si="27"/>
        <v>-48813.230000000098</v>
      </c>
      <c r="R772" s="129">
        <f t="shared" si="28"/>
        <v>278.85360091743121</v>
      </c>
    </row>
    <row r="773" spans="1:18" x14ac:dyDescent="0.35">
      <c r="A773" s="135">
        <v>5</v>
      </c>
      <c r="B773" s="136" t="s">
        <v>61</v>
      </c>
      <c r="C773" s="136" t="s">
        <v>491</v>
      </c>
      <c r="D773" s="136" t="s">
        <v>124</v>
      </c>
      <c r="E773" s="136" t="s">
        <v>492</v>
      </c>
      <c r="F773" s="136" t="s">
        <v>180</v>
      </c>
      <c r="G773" s="136" t="s">
        <v>1173</v>
      </c>
      <c r="H773" s="137">
        <v>6008</v>
      </c>
      <c r="I773" s="135">
        <v>5</v>
      </c>
      <c r="J773" s="140">
        <f>สกลนคร!F94</f>
        <v>69814.559999999998</v>
      </c>
      <c r="K773" s="139">
        <f>สกลนคร!AG94</f>
        <v>135018.59</v>
      </c>
      <c r="L773" s="140">
        <f>สกลนคร!AH94</f>
        <v>1505919.71</v>
      </c>
      <c r="M773" s="140">
        <f>สกลนคร!AI94</f>
        <v>1486072.31</v>
      </c>
      <c r="N773" s="136"/>
      <c r="O773" s="136"/>
      <c r="P773" s="136"/>
      <c r="Q773" s="128">
        <f t="shared" si="27"/>
        <v>19847.399999999907</v>
      </c>
      <c r="R773" s="129">
        <f t="shared" si="28"/>
        <v>250.65241511318243</v>
      </c>
    </row>
    <row r="774" spans="1:18" x14ac:dyDescent="0.35">
      <c r="A774" s="135">
        <v>6</v>
      </c>
      <c r="B774" s="136" t="s">
        <v>61</v>
      </c>
      <c r="C774" s="136" t="s">
        <v>491</v>
      </c>
      <c r="D774" s="136" t="s">
        <v>124</v>
      </c>
      <c r="E774" s="136" t="s">
        <v>492</v>
      </c>
      <c r="F774" s="136" t="s">
        <v>180</v>
      </c>
      <c r="G774" s="136" t="s">
        <v>1174</v>
      </c>
      <c r="H774" s="137">
        <v>4020</v>
      </c>
      <c r="I774" s="135">
        <v>3</v>
      </c>
      <c r="J774" s="140">
        <f>สกลนคร!F95</f>
        <v>263238.67</v>
      </c>
      <c r="K774" s="139">
        <f>สกลนคร!AG95</f>
        <v>329899.63</v>
      </c>
      <c r="L774" s="140">
        <f>สกลนคร!AH95</f>
        <v>1043504.98</v>
      </c>
      <c r="M774" s="140">
        <f>สกลนคร!AI95</f>
        <v>951663</v>
      </c>
      <c r="N774" s="136"/>
      <c r="O774" s="136"/>
      <c r="P774" s="136"/>
      <c r="Q774" s="128">
        <f t="shared" si="27"/>
        <v>91841.979999999981</v>
      </c>
      <c r="R774" s="129">
        <f t="shared" si="28"/>
        <v>259.57835323383085</v>
      </c>
    </row>
    <row r="775" spans="1:18" x14ac:dyDescent="0.35">
      <c r="A775" s="135">
        <v>7</v>
      </c>
      <c r="B775" s="136" t="s">
        <v>61</v>
      </c>
      <c r="C775" s="136" t="s">
        <v>491</v>
      </c>
      <c r="D775" s="136" t="s">
        <v>124</v>
      </c>
      <c r="E775" s="136" t="s">
        <v>492</v>
      </c>
      <c r="F775" s="136" t="s">
        <v>180</v>
      </c>
      <c r="G775" s="136" t="s">
        <v>1175</v>
      </c>
      <c r="H775" s="137">
        <v>4210</v>
      </c>
      <c r="I775" s="135">
        <v>3</v>
      </c>
      <c r="J775" s="140">
        <f>สกลนคร!F96</f>
        <v>291641.87</v>
      </c>
      <c r="K775" s="139">
        <f>สกลนคร!AG96</f>
        <v>336780.93</v>
      </c>
      <c r="L775" s="140">
        <f>สกลนคร!AH96</f>
        <v>1102977.45</v>
      </c>
      <c r="M775" s="140">
        <f>สกลนคร!AI96</f>
        <v>973408.29</v>
      </c>
      <c r="N775" s="136"/>
      <c r="O775" s="136"/>
      <c r="P775" s="136"/>
      <c r="Q775" s="128">
        <f t="shared" ref="Q775:Q838" si="29">L775-M775</f>
        <v>129569.15999999992</v>
      </c>
      <c r="R775" s="129">
        <f t="shared" ref="R775:R838" si="30">L775/H775</f>
        <v>261.98989311163893</v>
      </c>
    </row>
    <row r="776" spans="1:18" x14ac:dyDescent="0.35">
      <c r="A776" s="135">
        <v>8</v>
      </c>
      <c r="B776" s="136" t="s">
        <v>61</v>
      </c>
      <c r="C776" s="136" t="s">
        <v>491</v>
      </c>
      <c r="D776" s="136" t="s">
        <v>124</v>
      </c>
      <c r="E776" s="136" t="s">
        <v>492</v>
      </c>
      <c r="F776" s="136" t="s">
        <v>180</v>
      </c>
      <c r="G776" s="136" t="s">
        <v>1176</v>
      </c>
      <c r="H776" s="137">
        <v>3316</v>
      </c>
      <c r="I776" s="135">
        <v>3</v>
      </c>
      <c r="J776" s="140">
        <f>สกลนคร!F97</f>
        <v>272626.8</v>
      </c>
      <c r="K776" s="139">
        <f>สกลนคร!AG97</f>
        <v>315548.32</v>
      </c>
      <c r="L776" s="140">
        <f>สกลนคร!AH97</f>
        <v>1017094.8</v>
      </c>
      <c r="M776" s="140">
        <f>สกลนคร!AI97</f>
        <v>952263.65</v>
      </c>
      <c r="N776" s="136"/>
      <c r="O776" s="136"/>
      <c r="P776" s="136"/>
      <c r="Q776" s="128">
        <f t="shared" si="29"/>
        <v>64831.150000000023</v>
      </c>
      <c r="R776" s="129">
        <f t="shared" si="30"/>
        <v>306.72340168878168</v>
      </c>
    </row>
    <row r="777" spans="1:18" x14ac:dyDescent="0.35">
      <c r="A777" s="135">
        <v>9</v>
      </c>
      <c r="B777" s="136" t="s">
        <v>61</v>
      </c>
      <c r="C777" s="136" t="s">
        <v>491</v>
      </c>
      <c r="D777" s="136" t="s">
        <v>124</v>
      </c>
      <c r="E777" s="136" t="s">
        <v>492</v>
      </c>
      <c r="F777" s="136" t="s">
        <v>180</v>
      </c>
      <c r="G777" s="136" t="s">
        <v>1177</v>
      </c>
      <c r="H777" s="137">
        <v>6867</v>
      </c>
      <c r="I777" s="135">
        <v>5</v>
      </c>
      <c r="J777" s="140">
        <f>สกลนคร!F98</f>
        <v>267557.21000000002</v>
      </c>
      <c r="K777" s="139">
        <f>สกลนคร!AG98</f>
        <v>380684.34</v>
      </c>
      <c r="L777" s="140">
        <f>สกลนคร!AH98</f>
        <v>1053330.19</v>
      </c>
      <c r="M777" s="140">
        <f>สกลนคร!AI98</f>
        <v>907500.10000000009</v>
      </c>
      <c r="N777" s="136"/>
      <c r="O777" s="136"/>
      <c r="P777" s="136"/>
      <c r="Q777" s="128">
        <f t="shared" si="29"/>
        <v>145830.08999999985</v>
      </c>
      <c r="R777" s="129">
        <f t="shared" si="30"/>
        <v>153.39015436143876</v>
      </c>
    </row>
    <row r="778" spans="1:18" x14ac:dyDescent="0.35">
      <c r="A778" s="135">
        <v>10</v>
      </c>
      <c r="B778" s="136" t="s">
        <v>61</v>
      </c>
      <c r="C778" s="136" t="s">
        <v>491</v>
      </c>
      <c r="D778" s="136" t="s">
        <v>124</v>
      </c>
      <c r="E778" s="136" t="s">
        <v>492</v>
      </c>
      <c r="F778" s="136" t="s">
        <v>180</v>
      </c>
      <c r="G778" s="136" t="s">
        <v>1178</v>
      </c>
      <c r="H778" s="137">
        <v>3657</v>
      </c>
      <c r="I778" s="135">
        <v>3</v>
      </c>
      <c r="J778" s="140">
        <f>สกลนคร!F99</f>
        <v>217439.62</v>
      </c>
      <c r="K778" s="139">
        <f>สกลนคร!AG99</f>
        <v>259478.6</v>
      </c>
      <c r="L778" s="140">
        <f>สกลนคร!AH99</f>
        <v>751148.32000000007</v>
      </c>
      <c r="M778" s="140">
        <f>สกลนคร!AI99</f>
        <v>772686.77999999991</v>
      </c>
      <c r="N778" s="136"/>
      <c r="O778" s="136"/>
      <c r="P778" s="136"/>
      <c r="Q778" s="128">
        <f t="shared" si="29"/>
        <v>-21538.459999999846</v>
      </c>
      <c r="R778" s="129">
        <f t="shared" si="30"/>
        <v>205.40014219305442</v>
      </c>
    </row>
    <row r="779" spans="1:18" x14ac:dyDescent="0.35">
      <c r="A779" s="135">
        <v>11</v>
      </c>
      <c r="B779" s="136" t="s">
        <v>61</v>
      </c>
      <c r="C779" s="136" t="s">
        <v>491</v>
      </c>
      <c r="D779" s="136" t="s">
        <v>124</v>
      </c>
      <c r="E779" s="136" t="s">
        <v>492</v>
      </c>
      <c r="F779" s="136" t="s">
        <v>180</v>
      </c>
      <c r="G779" s="136" t="s">
        <v>1179</v>
      </c>
      <c r="H779" s="137">
        <v>6817</v>
      </c>
      <c r="I779" s="135">
        <v>5</v>
      </c>
      <c r="J779" s="140">
        <f>สกลนคร!F100</f>
        <v>85038.31</v>
      </c>
      <c r="K779" s="139">
        <f>สกลนคร!AG100</f>
        <v>104513.29</v>
      </c>
      <c r="L779" s="140">
        <f>สกลนคร!AH100</f>
        <v>1148517.1099999999</v>
      </c>
      <c r="M779" s="140">
        <f>สกลนคร!AI100</f>
        <v>1207513.46</v>
      </c>
      <c r="N779" s="136"/>
      <c r="O779" s="136"/>
      <c r="P779" s="136"/>
      <c r="Q779" s="128">
        <f t="shared" si="29"/>
        <v>-58996.350000000093</v>
      </c>
      <c r="R779" s="129">
        <f t="shared" si="30"/>
        <v>168.47837905236906</v>
      </c>
    </row>
    <row r="780" spans="1:18" x14ac:dyDescent="0.35">
      <c r="A780" s="135">
        <v>12</v>
      </c>
      <c r="B780" s="136" t="s">
        <v>61</v>
      </c>
      <c r="C780" s="136" t="s">
        <v>491</v>
      </c>
      <c r="D780" s="136" t="s">
        <v>124</v>
      </c>
      <c r="E780" s="136" t="s">
        <v>492</v>
      </c>
      <c r="F780" s="136" t="s">
        <v>180</v>
      </c>
      <c r="G780" s="136" t="s">
        <v>1180</v>
      </c>
      <c r="H780" s="137">
        <v>5077</v>
      </c>
      <c r="I780" s="135">
        <v>4</v>
      </c>
      <c r="J780" s="140">
        <f>สกลนคร!F101</f>
        <v>75685.61</v>
      </c>
      <c r="K780" s="139">
        <f>สกลนคร!AG101</f>
        <v>103443.48999999999</v>
      </c>
      <c r="L780" s="140">
        <f>สกลนคร!AH101</f>
        <v>1183338.6200000001</v>
      </c>
      <c r="M780" s="140">
        <f>สกลนคร!AI101</f>
        <v>1248871.1399999999</v>
      </c>
      <c r="N780" s="136"/>
      <c r="O780" s="136"/>
      <c r="P780" s="136"/>
      <c r="Q780" s="128">
        <f t="shared" si="29"/>
        <v>-65532.519999999786</v>
      </c>
      <c r="R780" s="129">
        <f t="shared" si="30"/>
        <v>233.0783179042742</v>
      </c>
    </row>
    <row r="781" spans="1:18" x14ac:dyDescent="0.35">
      <c r="A781" s="135">
        <v>13</v>
      </c>
      <c r="B781" s="136" t="s">
        <v>61</v>
      </c>
      <c r="C781" s="136" t="s">
        <v>491</v>
      </c>
      <c r="D781" s="136" t="s">
        <v>124</v>
      </c>
      <c r="E781" s="136" t="s">
        <v>492</v>
      </c>
      <c r="F781" s="136" t="s">
        <v>180</v>
      </c>
      <c r="G781" s="136" t="s">
        <v>1181</v>
      </c>
      <c r="H781" s="137">
        <v>3046</v>
      </c>
      <c r="I781" s="135">
        <v>3</v>
      </c>
      <c r="J781" s="140">
        <f>สกลนคร!F102</f>
        <v>224062.97</v>
      </c>
      <c r="K781" s="139">
        <f>สกลนคร!AG102</f>
        <v>235851.87</v>
      </c>
      <c r="L781" s="140">
        <f>สกลนคร!AH102</f>
        <v>1038439.01</v>
      </c>
      <c r="M781" s="140">
        <f>สกลนคร!AI102</f>
        <v>908950.97</v>
      </c>
      <c r="N781" s="136"/>
      <c r="O781" s="136"/>
      <c r="P781" s="136"/>
      <c r="Q781" s="128">
        <f t="shared" si="29"/>
        <v>129488.04000000004</v>
      </c>
      <c r="R781" s="129">
        <f t="shared" si="30"/>
        <v>340.91891332895602</v>
      </c>
    </row>
    <row r="782" spans="1:18" x14ac:dyDescent="0.35">
      <c r="A782" s="135">
        <v>14</v>
      </c>
      <c r="B782" s="136" t="s">
        <v>61</v>
      </c>
      <c r="C782" s="136" t="s">
        <v>491</v>
      </c>
      <c r="D782" s="136" t="s">
        <v>124</v>
      </c>
      <c r="E782" s="136" t="s">
        <v>492</v>
      </c>
      <c r="F782" s="136" t="s">
        <v>180</v>
      </c>
      <c r="G782" s="136" t="s">
        <v>1182</v>
      </c>
      <c r="H782" s="137">
        <v>3486</v>
      </c>
      <c r="I782" s="135">
        <v>3</v>
      </c>
      <c r="J782" s="140">
        <f>สกลนคร!F103</f>
        <v>166295.44</v>
      </c>
      <c r="K782" s="139">
        <f>สกลนคร!AG103</f>
        <v>241530.77000000002</v>
      </c>
      <c r="L782" s="140">
        <f>สกลนคร!AH103</f>
        <v>737936.74</v>
      </c>
      <c r="M782" s="140">
        <f>สกลนคร!AI103</f>
        <v>1083398.1499999999</v>
      </c>
      <c r="N782" s="136"/>
      <c r="O782" s="136"/>
      <c r="P782" s="136"/>
      <c r="Q782" s="128">
        <f t="shared" si="29"/>
        <v>-345461.40999999992</v>
      </c>
      <c r="R782" s="129">
        <f t="shared" si="30"/>
        <v>211.68581181870337</v>
      </c>
    </row>
    <row r="783" spans="1:18" x14ac:dyDescent="0.35">
      <c r="A783" s="135">
        <v>15</v>
      </c>
      <c r="B783" s="136" t="s">
        <v>61</v>
      </c>
      <c r="C783" s="136" t="s">
        <v>491</v>
      </c>
      <c r="D783" s="136" t="s">
        <v>124</v>
      </c>
      <c r="E783" s="136" t="s">
        <v>492</v>
      </c>
      <c r="F783" s="136" t="s">
        <v>180</v>
      </c>
      <c r="G783" s="136" t="s">
        <v>1183</v>
      </c>
      <c r="H783" s="137">
        <v>4158</v>
      </c>
      <c r="I783" s="135">
        <v>3</v>
      </c>
      <c r="J783" s="140">
        <f>สกลนคร!F104</f>
        <v>144480.14000000001</v>
      </c>
      <c r="K783" s="139">
        <f>สกลนคร!AG104</f>
        <v>190472.59</v>
      </c>
      <c r="L783" s="140">
        <f>สกลนคร!AH104</f>
        <v>991923.49</v>
      </c>
      <c r="M783" s="140">
        <f>สกลนคร!AI104</f>
        <v>985125.87</v>
      </c>
      <c r="N783" s="136"/>
      <c r="O783" s="136"/>
      <c r="P783" s="136"/>
      <c r="Q783" s="128">
        <f t="shared" si="29"/>
        <v>6797.6199999999953</v>
      </c>
      <c r="R783" s="129">
        <f t="shared" si="30"/>
        <v>238.55783790283789</v>
      </c>
    </row>
    <row r="784" spans="1:18" x14ac:dyDescent="0.35">
      <c r="A784" s="135">
        <v>16</v>
      </c>
      <c r="B784" s="136" t="s">
        <v>61</v>
      </c>
      <c r="C784" s="136" t="s">
        <v>491</v>
      </c>
      <c r="D784" s="136" t="s">
        <v>124</v>
      </c>
      <c r="E784" s="136" t="s">
        <v>492</v>
      </c>
      <c r="F784" s="136" t="s">
        <v>180</v>
      </c>
      <c r="G784" s="136" t="s">
        <v>1184</v>
      </c>
      <c r="H784" s="137">
        <v>4935</v>
      </c>
      <c r="I784" s="135">
        <v>4</v>
      </c>
      <c r="J784" s="140">
        <f>สกลนคร!F105</f>
        <v>209414.53</v>
      </c>
      <c r="K784" s="139">
        <f>สกลนคร!AG105</f>
        <v>125663.19</v>
      </c>
      <c r="L784" s="140">
        <f>สกลนคร!AH105</f>
        <v>1083620.55</v>
      </c>
      <c r="M784" s="140">
        <f>สกลนคร!AI105</f>
        <v>1226552.94</v>
      </c>
      <c r="N784" s="136"/>
      <c r="O784" s="136"/>
      <c r="P784" s="136"/>
      <c r="Q784" s="128">
        <f t="shared" si="29"/>
        <v>-142932.3899999999</v>
      </c>
      <c r="R784" s="129">
        <f t="shared" si="30"/>
        <v>219.578632218845</v>
      </c>
    </row>
    <row r="785" spans="1:18" x14ac:dyDescent="0.35">
      <c r="A785" s="135">
        <v>17</v>
      </c>
      <c r="B785" s="136" t="s">
        <v>61</v>
      </c>
      <c r="C785" s="136" t="s">
        <v>491</v>
      </c>
      <c r="D785" s="136" t="s">
        <v>124</v>
      </c>
      <c r="E785" s="136" t="s">
        <v>492</v>
      </c>
      <c r="F785" s="136" t="s">
        <v>180</v>
      </c>
      <c r="G785" s="136" t="s">
        <v>1185</v>
      </c>
      <c r="H785" s="137">
        <v>4567</v>
      </c>
      <c r="I785" s="135">
        <v>4</v>
      </c>
      <c r="J785" s="140">
        <f>สกลนคร!F106</f>
        <v>422779.94</v>
      </c>
      <c r="K785" s="139">
        <f>สกลนคร!AG106</f>
        <v>442933.53</v>
      </c>
      <c r="L785" s="140">
        <f>สกลนคร!AH106</f>
        <v>3095482.36</v>
      </c>
      <c r="M785" s="140">
        <f>สกลนคร!AI106</f>
        <v>3143942.73</v>
      </c>
      <c r="N785" s="136"/>
      <c r="O785" s="136"/>
      <c r="P785" s="136"/>
      <c r="Q785" s="128">
        <f t="shared" si="29"/>
        <v>-48460.370000000112</v>
      </c>
      <c r="R785" s="129">
        <f t="shared" si="30"/>
        <v>677.79337858550468</v>
      </c>
    </row>
    <row r="786" spans="1:18" x14ac:dyDescent="0.35">
      <c r="A786" s="135">
        <v>18</v>
      </c>
      <c r="B786" s="136" t="s">
        <v>61</v>
      </c>
      <c r="C786" s="136" t="s">
        <v>491</v>
      </c>
      <c r="D786" s="136" t="s">
        <v>124</v>
      </c>
      <c r="E786" s="136" t="s">
        <v>492</v>
      </c>
      <c r="F786" s="136" t="s">
        <v>180</v>
      </c>
      <c r="G786" s="136" t="s">
        <v>1186</v>
      </c>
      <c r="H786" s="137">
        <v>2903</v>
      </c>
      <c r="I786" s="135">
        <v>2</v>
      </c>
      <c r="J786" s="140">
        <f>สกลนคร!F107</f>
        <v>349375.56</v>
      </c>
      <c r="K786" s="139">
        <f>สกลนคร!AG107</f>
        <v>387081.39999999997</v>
      </c>
      <c r="L786" s="140">
        <f>สกลนคร!AH107</f>
        <v>1013345.01</v>
      </c>
      <c r="M786" s="140">
        <f>สกลนคร!AI107</f>
        <v>952384.57</v>
      </c>
      <c r="N786" s="136"/>
      <c r="O786" s="136"/>
      <c r="P786" s="136"/>
      <c r="Q786" s="128">
        <f t="shared" si="29"/>
        <v>60960.440000000061</v>
      </c>
      <c r="R786" s="129">
        <f t="shared" si="30"/>
        <v>349.06820874956941</v>
      </c>
    </row>
    <row r="787" spans="1:18" x14ac:dyDescent="0.35">
      <c r="A787" s="135">
        <v>19</v>
      </c>
      <c r="B787" s="136" t="s">
        <v>61</v>
      </c>
      <c r="C787" s="136" t="s">
        <v>491</v>
      </c>
      <c r="D787" s="136" t="s">
        <v>124</v>
      </c>
      <c r="E787" s="136" t="s">
        <v>492</v>
      </c>
      <c r="F787" s="136" t="s">
        <v>180</v>
      </c>
      <c r="G787" s="136" t="s">
        <v>1187</v>
      </c>
      <c r="H787" s="137">
        <v>3112</v>
      </c>
      <c r="I787" s="135">
        <v>3</v>
      </c>
      <c r="J787" s="140">
        <f>สกลนคร!F108</f>
        <v>166395.87</v>
      </c>
      <c r="K787" s="139">
        <f>สกลนคร!AG108</f>
        <v>243008.90999999997</v>
      </c>
      <c r="L787" s="140">
        <f>สกลนคร!AH108</f>
        <v>569418.17999999993</v>
      </c>
      <c r="M787" s="140">
        <f>สกลนคร!AI108</f>
        <v>591840.28</v>
      </c>
      <c r="N787" s="136"/>
      <c r="O787" s="136"/>
      <c r="P787" s="136"/>
      <c r="Q787" s="128">
        <f t="shared" si="29"/>
        <v>-22422.100000000093</v>
      </c>
      <c r="R787" s="129">
        <f t="shared" si="30"/>
        <v>182.97499357326475</v>
      </c>
    </row>
    <row r="788" spans="1:18" s="147" customFormat="1" x14ac:dyDescent="0.35">
      <c r="A788" s="141">
        <v>8</v>
      </c>
      <c r="B788" s="142" t="s">
        <v>61</v>
      </c>
      <c r="C788" s="142"/>
      <c r="D788" s="142"/>
      <c r="E788" s="142" t="s">
        <v>77</v>
      </c>
      <c r="F788" s="142"/>
      <c r="G788" s="142" t="s">
        <v>494</v>
      </c>
      <c r="H788" s="148">
        <f>SUM(H770:H787)</f>
        <v>77963</v>
      </c>
      <c r="I788" s="141"/>
      <c r="J788" s="144">
        <f>SUM(J769:J787)</f>
        <v>3710699.43</v>
      </c>
      <c r="K788" s="144">
        <f>SUM(K769:K787)</f>
        <v>4307153.92</v>
      </c>
      <c r="L788" s="144">
        <f>SUM(L769:L787)</f>
        <v>20277584.690000001</v>
      </c>
      <c r="M788" s="144">
        <f>SUM(M769:M787)</f>
        <v>20450151.590000004</v>
      </c>
      <c r="N788" s="142">
        <v>18</v>
      </c>
      <c r="O788" s="142">
        <v>18</v>
      </c>
      <c r="P788" s="142">
        <f>N788-O788</f>
        <v>0</v>
      </c>
      <c r="Q788" s="145">
        <f t="shared" si="29"/>
        <v>-172566.90000000224</v>
      </c>
      <c r="R788" s="146">
        <f>L788/H788</f>
        <v>260.09241165681158</v>
      </c>
    </row>
    <row r="789" spans="1:18" x14ac:dyDescent="0.35">
      <c r="A789" s="135">
        <v>1</v>
      </c>
      <c r="B789" s="136" t="s">
        <v>61</v>
      </c>
      <c r="C789" s="136" t="s">
        <v>495</v>
      </c>
      <c r="D789" s="136" t="s">
        <v>129</v>
      </c>
      <c r="E789" s="136" t="s">
        <v>496</v>
      </c>
      <c r="F789" s="136" t="s">
        <v>210</v>
      </c>
      <c r="G789" s="136" t="s">
        <v>497</v>
      </c>
      <c r="H789" s="137"/>
      <c r="I789" s="135"/>
      <c r="J789" s="138"/>
      <c r="K789" s="139"/>
      <c r="L789" s="140"/>
      <c r="M789" s="140"/>
      <c r="N789" s="136"/>
      <c r="O789" s="136"/>
      <c r="P789" s="136"/>
    </row>
    <row r="790" spans="1:18" x14ac:dyDescent="0.35">
      <c r="A790" s="135">
        <v>2</v>
      </c>
      <c r="B790" s="136" t="s">
        <v>61</v>
      </c>
      <c r="C790" s="136" t="s">
        <v>495</v>
      </c>
      <c r="D790" s="136" t="s">
        <v>129</v>
      </c>
      <c r="E790" s="136" t="s">
        <v>496</v>
      </c>
      <c r="F790" s="136" t="s">
        <v>180</v>
      </c>
      <c r="G790" s="136" t="s">
        <v>1188</v>
      </c>
      <c r="H790" s="137">
        <v>2783</v>
      </c>
      <c r="I790" s="135">
        <v>2</v>
      </c>
      <c r="J790" s="140">
        <f>สกลนคร!F109</f>
        <v>401335.51</v>
      </c>
      <c r="K790" s="139">
        <f>สกลนคร!AG109</f>
        <v>435320.26</v>
      </c>
      <c r="L790" s="140">
        <f>สกลนคร!AH109</f>
        <v>940247.59</v>
      </c>
      <c r="M790" s="140">
        <f>สกลนคร!AI109</f>
        <v>808003.46</v>
      </c>
      <c r="N790" s="136"/>
      <c r="O790" s="136"/>
      <c r="P790" s="136"/>
      <c r="Q790" s="128">
        <f t="shared" si="29"/>
        <v>132244.13</v>
      </c>
      <c r="R790" s="129">
        <f t="shared" si="30"/>
        <v>337.85396694214876</v>
      </c>
    </row>
    <row r="791" spans="1:18" x14ac:dyDescent="0.35">
      <c r="A791" s="135">
        <v>3</v>
      </c>
      <c r="B791" s="136" t="s">
        <v>61</v>
      </c>
      <c r="C791" s="136" t="s">
        <v>495</v>
      </c>
      <c r="D791" s="136" t="s">
        <v>129</v>
      </c>
      <c r="E791" s="136" t="s">
        <v>496</v>
      </c>
      <c r="F791" s="136" t="s">
        <v>180</v>
      </c>
      <c r="G791" s="136" t="s">
        <v>1189</v>
      </c>
      <c r="H791" s="137">
        <v>3884</v>
      </c>
      <c r="I791" s="135">
        <v>3</v>
      </c>
      <c r="J791" s="140">
        <f>สกลนคร!F110</f>
        <v>538241.93000000005</v>
      </c>
      <c r="K791" s="139">
        <f>สกลนคร!AG110</f>
        <v>578331.12000000011</v>
      </c>
      <c r="L791" s="140">
        <f>สกลนคร!AH110</f>
        <v>1146181.53</v>
      </c>
      <c r="M791" s="140">
        <f>สกลนคร!AI110</f>
        <v>938409.02999999991</v>
      </c>
      <c r="N791" s="136"/>
      <c r="O791" s="136"/>
      <c r="P791" s="136"/>
      <c r="Q791" s="128">
        <f t="shared" si="29"/>
        <v>207772.50000000012</v>
      </c>
      <c r="R791" s="129">
        <f t="shared" si="30"/>
        <v>295.10338053553039</v>
      </c>
    </row>
    <row r="792" spans="1:18" x14ac:dyDescent="0.35">
      <c r="A792" s="135">
        <v>4</v>
      </c>
      <c r="B792" s="136" t="s">
        <v>61</v>
      </c>
      <c r="C792" s="136" t="s">
        <v>495</v>
      </c>
      <c r="D792" s="136" t="s">
        <v>129</v>
      </c>
      <c r="E792" s="136" t="s">
        <v>496</v>
      </c>
      <c r="F792" s="136" t="s">
        <v>180</v>
      </c>
      <c r="G792" s="136" t="s">
        <v>1190</v>
      </c>
      <c r="H792" s="137">
        <v>4358</v>
      </c>
      <c r="I792" s="135">
        <v>3</v>
      </c>
      <c r="J792" s="140">
        <f>สกลนคร!F111</f>
        <v>510125.89</v>
      </c>
      <c r="K792" s="139">
        <f>สกลนคร!AG111</f>
        <v>568647.94000000006</v>
      </c>
      <c r="L792" s="140">
        <f>สกลนคร!AH111</f>
        <v>1414040.6</v>
      </c>
      <c r="M792" s="140">
        <f>สกลนคร!AI111</f>
        <v>1117275.72</v>
      </c>
      <c r="N792" s="136"/>
      <c r="O792" s="136"/>
      <c r="P792" s="136"/>
      <c r="Q792" s="128">
        <f t="shared" si="29"/>
        <v>296764.88000000012</v>
      </c>
      <c r="R792" s="129">
        <f t="shared" si="30"/>
        <v>324.47007801743922</v>
      </c>
    </row>
    <row r="793" spans="1:18" x14ac:dyDescent="0.35">
      <c r="A793" s="135">
        <v>5</v>
      </c>
      <c r="B793" s="136" t="s">
        <v>61</v>
      </c>
      <c r="C793" s="136" t="s">
        <v>495</v>
      </c>
      <c r="D793" s="136" t="s">
        <v>129</v>
      </c>
      <c r="E793" s="136" t="s">
        <v>496</v>
      </c>
      <c r="F793" s="136" t="s">
        <v>180</v>
      </c>
      <c r="G793" s="136" t="s">
        <v>1191</v>
      </c>
      <c r="H793" s="137">
        <v>1985</v>
      </c>
      <c r="I793" s="135">
        <v>2</v>
      </c>
      <c r="J793" s="140">
        <f>สกลนคร!F112</f>
        <v>37038.410000000003</v>
      </c>
      <c r="K793" s="139">
        <f>สกลนคร!AG112</f>
        <v>69584.680000000008</v>
      </c>
      <c r="L793" s="140">
        <f>สกลนคร!AH112</f>
        <v>819419</v>
      </c>
      <c r="M793" s="140">
        <f>สกลนคร!AI112</f>
        <v>840576.22</v>
      </c>
      <c r="N793" s="136"/>
      <c r="O793" s="136"/>
      <c r="P793" s="136"/>
      <c r="Q793" s="128">
        <f t="shared" si="29"/>
        <v>-21157.219999999972</v>
      </c>
      <c r="R793" s="129">
        <f t="shared" si="30"/>
        <v>412.80554156171286</v>
      </c>
    </row>
    <row r="794" spans="1:18" x14ac:dyDescent="0.35">
      <c r="A794" s="135">
        <v>6</v>
      </c>
      <c r="B794" s="136" t="s">
        <v>61</v>
      </c>
      <c r="C794" s="136" t="s">
        <v>495</v>
      </c>
      <c r="D794" s="136" t="s">
        <v>129</v>
      </c>
      <c r="E794" s="136" t="s">
        <v>496</v>
      </c>
      <c r="F794" s="136" t="s">
        <v>180</v>
      </c>
      <c r="G794" s="136" t="s">
        <v>1192</v>
      </c>
      <c r="H794" s="137">
        <v>4265</v>
      </c>
      <c r="I794" s="135">
        <v>3</v>
      </c>
      <c r="J794" s="140">
        <f>สกลนคร!F113</f>
        <v>321085.21999999997</v>
      </c>
      <c r="K794" s="139">
        <f>สกลนคร!AG113</f>
        <v>336877.98</v>
      </c>
      <c r="L794" s="140">
        <f>สกลนคร!AH113</f>
        <v>1359323.78</v>
      </c>
      <c r="M794" s="140">
        <f>สกลนคร!AI113</f>
        <v>1235056.5899999999</v>
      </c>
      <c r="N794" s="136"/>
      <c r="O794" s="136"/>
      <c r="P794" s="136"/>
      <c r="Q794" s="128">
        <f t="shared" si="29"/>
        <v>124267.19000000018</v>
      </c>
      <c r="R794" s="129">
        <f t="shared" si="30"/>
        <v>318.71600937866356</v>
      </c>
    </row>
    <row r="795" spans="1:18" x14ac:dyDescent="0.35">
      <c r="A795" s="135">
        <v>7</v>
      </c>
      <c r="B795" s="136" t="s">
        <v>61</v>
      </c>
      <c r="C795" s="136" t="s">
        <v>495</v>
      </c>
      <c r="D795" s="136" t="s">
        <v>129</v>
      </c>
      <c r="E795" s="136" t="s">
        <v>496</v>
      </c>
      <c r="F795" s="136" t="s">
        <v>180</v>
      </c>
      <c r="G795" s="136" t="s">
        <v>1193</v>
      </c>
      <c r="H795" s="137">
        <v>2947</v>
      </c>
      <c r="I795" s="135">
        <v>2</v>
      </c>
      <c r="J795" s="140">
        <f>สกลนคร!F114</f>
        <v>339701.88</v>
      </c>
      <c r="K795" s="139">
        <f>สกลนคร!AG114</f>
        <v>374728.68</v>
      </c>
      <c r="L795" s="140">
        <f>สกลนคร!AH114</f>
        <v>784074.3</v>
      </c>
      <c r="M795" s="140">
        <f>สกลนคร!AI114</f>
        <v>731481.59</v>
      </c>
      <c r="N795" s="136"/>
      <c r="O795" s="136"/>
      <c r="P795" s="136"/>
      <c r="Q795" s="128">
        <f t="shared" si="29"/>
        <v>52592.710000000079</v>
      </c>
      <c r="R795" s="129">
        <f t="shared" si="30"/>
        <v>266.05846623685107</v>
      </c>
    </row>
    <row r="796" spans="1:18" s="147" customFormat="1" x14ac:dyDescent="0.35">
      <c r="A796" s="141">
        <v>9</v>
      </c>
      <c r="B796" s="142" t="s">
        <v>61</v>
      </c>
      <c r="C796" s="142"/>
      <c r="D796" s="142"/>
      <c r="E796" s="142" t="s">
        <v>77</v>
      </c>
      <c r="F796" s="142"/>
      <c r="G796" s="142" t="s">
        <v>498</v>
      </c>
      <c r="H796" s="148">
        <f>SUM(H790:H795)</f>
        <v>20222</v>
      </c>
      <c r="I796" s="141"/>
      <c r="J796" s="144">
        <f>SUM(J789:J795)</f>
        <v>2147528.84</v>
      </c>
      <c r="K796" s="144">
        <f>SUM(K789:K795)</f>
        <v>2363490.66</v>
      </c>
      <c r="L796" s="144">
        <f>SUM(L789:L795)</f>
        <v>6463286.8000000007</v>
      </c>
      <c r="M796" s="144">
        <f>SUM(M789:M795)</f>
        <v>5670802.6099999994</v>
      </c>
      <c r="N796" s="142">
        <v>6</v>
      </c>
      <c r="O796" s="142">
        <v>6</v>
      </c>
      <c r="P796" s="142">
        <f>N796-O796</f>
        <v>0</v>
      </c>
      <c r="Q796" s="145">
        <f t="shared" si="29"/>
        <v>792484.19000000134</v>
      </c>
      <c r="R796" s="146">
        <f>L796/H796</f>
        <v>319.61659578676694</v>
      </c>
    </row>
    <row r="797" spans="1:18" x14ac:dyDescent="0.35">
      <c r="A797" s="135">
        <v>1</v>
      </c>
      <c r="B797" s="136" t="s">
        <v>61</v>
      </c>
      <c r="C797" s="136" t="s">
        <v>499</v>
      </c>
      <c r="D797" s="136" t="s">
        <v>134</v>
      </c>
      <c r="E797" s="136" t="s">
        <v>500</v>
      </c>
      <c r="F797" s="136" t="s">
        <v>210</v>
      </c>
      <c r="G797" s="136" t="s">
        <v>501</v>
      </c>
      <c r="H797" s="137"/>
      <c r="I797" s="135"/>
      <c r="J797" s="138"/>
      <c r="K797" s="139"/>
      <c r="L797" s="140"/>
      <c r="M797" s="140"/>
      <c r="N797" s="136"/>
      <c r="O797" s="136"/>
      <c r="P797" s="136"/>
    </row>
    <row r="798" spans="1:18" x14ac:dyDescent="0.35">
      <c r="A798" s="135">
        <v>2</v>
      </c>
      <c r="B798" s="136" t="s">
        <v>61</v>
      </c>
      <c r="C798" s="136" t="s">
        <v>499</v>
      </c>
      <c r="D798" s="136" t="s">
        <v>134</v>
      </c>
      <c r="E798" s="136" t="s">
        <v>500</v>
      </c>
      <c r="F798" s="136" t="s">
        <v>180</v>
      </c>
      <c r="G798" s="136" t="s">
        <v>1194</v>
      </c>
      <c r="H798" s="137">
        <v>4403</v>
      </c>
      <c r="I798" s="135">
        <v>3</v>
      </c>
      <c r="J798" s="140">
        <f>สกลนคร!F115</f>
        <v>278457.87</v>
      </c>
      <c r="K798" s="139">
        <f>สกลนคร!AG115</f>
        <v>303715.78999999998</v>
      </c>
      <c r="L798" s="140">
        <f>สกลนคร!AH115</f>
        <v>1168805.75</v>
      </c>
      <c r="M798" s="140">
        <f>สกลนคร!AI115</f>
        <v>1190635.32</v>
      </c>
      <c r="N798" s="136"/>
      <c r="O798" s="136"/>
      <c r="P798" s="136"/>
      <c r="Q798" s="128">
        <f t="shared" si="29"/>
        <v>-21829.570000000065</v>
      </c>
      <c r="R798" s="129">
        <f t="shared" si="30"/>
        <v>265.45667726550079</v>
      </c>
    </row>
    <row r="799" spans="1:18" x14ac:dyDescent="0.35">
      <c r="A799" s="135">
        <v>3</v>
      </c>
      <c r="B799" s="136" t="s">
        <v>61</v>
      </c>
      <c r="C799" s="136" t="s">
        <v>499</v>
      </c>
      <c r="D799" s="136" t="s">
        <v>134</v>
      </c>
      <c r="E799" s="136" t="s">
        <v>500</v>
      </c>
      <c r="F799" s="136" t="s">
        <v>180</v>
      </c>
      <c r="G799" s="136" t="s">
        <v>1195</v>
      </c>
      <c r="H799" s="137">
        <v>5267</v>
      </c>
      <c r="I799" s="135">
        <v>4</v>
      </c>
      <c r="J799" s="140">
        <f>สกลนคร!F116</f>
        <v>474614.98</v>
      </c>
      <c r="K799" s="139">
        <f>สกลนคร!AG116</f>
        <v>503063.55</v>
      </c>
      <c r="L799" s="140">
        <f>สกลนคร!AH116</f>
        <v>1077609.05</v>
      </c>
      <c r="M799" s="140">
        <f>สกลนคร!AI116</f>
        <v>1131157.4100000001</v>
      </c>
      <c r="N799" s="136"/>
      <c r="O799" s="136"/>
      <c r="P799" s="136"/>
      <c r="Q799" s="128">
        <f t="shared" si="29"/>
        <v>-53548.360000000102</v>
      </c>
      <c r="R799" s="129">
        <f t="shared" si="30"/>
        <v>204.59636415416747</v>
      </c>
    </row>
    <row r="800" spans="1:18" x14ac:dyDescent="0.35">
      <c r="A800" s="135">
        <v>4</v>
      </c>
      <c r="B800" s="136" t="s">
        <v>61</v>
      </c>
      <c r="C800" s="136" t="s">
        <v>499</v>
      </c>
      <c r="D800" s="136" t="s">
        <v>134</v>
      </c>
      <c r="E800" s="136" t="s">
        <v>500</v>
      </c>
      <c r="F800" s="136" t="s">
        <v>180</v>
      </c>
      <c r="G800" s="136" t="s">
        <v>1196</v>
      </c>
      <c r="H800" s="137">
        <v>5254</v>
      </c>
      <c r="I800" s="135">
        <v>4</v>
      </c>
      <c r="J800" s="140">
        <f>สกลนคร!F117</f>
        <v>756676.39</v>
      </c>
      <c r="K800" s="139">
        <f>สกลนคร!AG117</f>
        <v>785348.02</v>
      </c>
      <c r="L800" s="140">
        <f>สกลนคร!AH117</f>
        <v>1171202.6800000002</v>
      </c>
      <c r="M800" s="140">
        <f>สกลนคร!AI117</f>
        <v>1238575.97</v>
      </c>
      <c r="N800" s="136"/>
      <c r="O800" s="136"/>
      <c r="P800" s="136"/>
      <c r="Q800" s="128">
        <f t="shared" si="29"/>
        <v>-67373.289999999804</v>
      </c>
      <c r="R800" s="129">
        <f t="shared" si="30"/>
        <v>222.91638370765133</v>
      </c>
    </row>
    <row r="801" spans="1:18" x14ac:dyDescent="0.35">
      <c r="A801" s="135">
        <v>5</v>
      </c>
      <c r="B801" s="136" t="s">
        <v>61</v>
      </c>
      <c r="C801" s="136" t="s">
        <v>499</v>
      </c>
      <c r="D801" s="136" t="s">
        <v>134</v>
      </c>
      <c r="E801" s="136" t="s">
        <v>500</v>
      </c>
      <c r="F801" s="136" t="s">
        <v>180</v>
      </c>
      <c r="G801" s="136" t="s">
        <v>1197</v>
      </c>
      <c r="H801" s="137">
        <v>3104</v>
      </c>
      <c r="I801" s="135">
        <v>3</v>
      </c>
      <c r="J801" s="140">
        <f>สกลนคร!F118</f>
        <v>538784.85</v>
      </c>
      <c r="K801" s="139">
        <f>สกลนคร!AG118</f>
        <v>598075.46</v>
      </c>
      <c r="L801" s="140">
        <f>สกลนคร!AH118</f>
        <v>917961.58</v>
      </c>
      <c r="M801" s="140">
        <f>สกลนคร!AI118</f>
        <v>983172.16</v>
      </c>
      <c r="N801" s="136"/>
      <c r="O801" s="136"/>
      <c r="P801" s="136"/>
      <c r="Q801" s="128">
        <f t="shared" si="29"/>
        <v>-65210.580000000075</v>
      </c>
      <c r="R801" s="129">
        <f t="shared" si="30"/>
        <v>295.73504510309277</v>
      </c>
    </row>
    <row r="802" spans="1:18" x14ac:dyDescent="0.35">
      <c r="A802" s="135">
        <v>6</v>
      </c>
      <c r="B802" s="136" t="s">
        <v>61</v>
      </c>
      <c r="C802" s="136" t="s">
        <v>499</v>
      </c>
      <c r="D802" s="136" t="s">
        <v>134</v>
      </c>
      <c r="E802" s="136" t="s">
        <v>500</v>
      </c>
      <c r="F802" s="136" t="s">
        <v>180</v>
      </c>
      <c r="G802" s="136" t="s">
        <v>1198</v>
      </c>
      <c r="H802" s="137">
        <v>5560</v>
      </c>
      <c r="I802" s="135">
        <v>4</v>
      </c>
      <c r="J802" s="140">
        <f>สกลนคร!F119</f>
        <v>1128085.31</v>
      </c>
      <c r="K802" s="139">
        <f>สกลนคร!AG119</f>
        <v>1133630.72</v>
      </c>
      <c r="L802" s="140">
        <f>สกลนคร!AH119</f>
        <v>1297251.05</v>
      </c>
      <c r="M802" s="140">
        <f>สกลนคร!AI119</f>
        <v>1222208.6100000001</v>
      </c>
      <c r="N802" s="136"/>
      <c r="O802" s="136"/>
      <c r="P802" s="136"/>
      <c r="Q802" s="128">
        <f t="shared" si="29"/>
        <v>75042.439999999944</v>
      </c>
      <c r="R802" s="129">
        <f t="shared" si="30"/>
        <v>233.31853417266188</v>
      </c>
    </row>
    <row r="803" spans="1:18" x14ac:dyDescent="0.35">
      <c r="A803" s="135">
        <v>7</v>
      </c>
      <c r="B803" s="136" t="s">
        <v>61</v>
      </c>
      <c r="C803" s="136" t="s">
        <v>499</v>
      </c>
      <c r="D803" s="136" t="s">
        <v>134</v>
      </c>
      <c r="E803" s="136" t="s">
        <v>500</v>
      </c>
      <c r="F803" s="136" t="s">
        <v>180</v>
      </c>
      <c r="G803" s="136" t="s">
        <v>1199</v>
      </c>
      <c r="H803" s="137">
        <v>4224</v>
      </c>
      <c r="I803" s="135">
        <v>3</v>
      </c>
      <c r="J803" s="140">
        <f>สกลนคร!F120</f>
        <v>902097.95</v>
      </c>
      <c r="K803" s="139">
        <f>สกลนคร!AG120</f>
        <v>919389.78999999992</v>
      </c>
      <c r="L803" s="140">
        <f>สกลนคร!AH120</f>
        <v>1062360.6600000001</v>
      </c>
      <c r="M803" s="140">
        <f>สกลนคร!AI120</f>
        <v>1169116.0900000001</v>
      </c>
      <c r="N803" s="136"/>
      <c r="O803" s="136"/>
      <c r="P803" s="136"/>
      <c r="Q803" s="128">
        <f t="shared" si="29"/>
        <v>-106755.42999999993</v>
      </c>
      <c r="R803" s="129">
        <f t="shared" si="30"/>
        <v>251.50583806818184</v>
      </c>
    </row>
    <row r="804" spans="1:18" x14ac:dyDescent="0.35">
      <c r="A804" s="135">
        <v>8</v>
      </c>
      <c r="B804" s="136" t="s">
        <v>61</v>
      </c>
      <c r="C804" s="136" t="s">
        <v>499</v>
      </c>
      <c r="D804" s="136" t="s">
        <v>134</v>
      </c>
      <c r="E804" s="136" t="s">
        <v>500</v>
      </c>
      <c r="F804" s="136" t="s">
        <v>180</v>
      </c>
      <c r="G804" s="136" t="s">
        <v>1200</v>
      </c>
      <c r="H804" s="137">
        <v>6946</v>
      </c>
      <c r="I804" s="135">
        <v>5</v>
      </c>
      <c r="J804" s="140">
        <f>สกลนคร!F121</f>
        <v>636432.04</v>
      </c>
      <c r="K804" s="139">
        <f>สกลนคร!AG121</f>
        <v>675163.82000000007</v>
      </c>
      <c r="L804" s="140">
        <f>สกลนคร!AH121</f>
        <v>1272863.3399999999</v>
      </c>
      <c r="M804" s="140">
        <f>สกลนคร!AI121</f>
        <v>1325414.47</v>
      </c>
      <c r="N804" s="136"/>
      <c r="O804" s="136"/>
      <c r="P804" s="136"/>
      <c r="Q804" s="128">
        <f t="shared" si="29"/>
        <v>-52551.130000000121</v>
      </c>
      <c r="R804" s="129">
        <f t="shared" si="30"/>
        <v>183.25127267492078</v>
      </c>
    </row>
    <row r="805" spans="1:18" x14ac:dyDescent="0.35">
      <c r="A805" s="135">
        <v>9</v>
      </c>
      <c r="B805" s="136" t="s">
        <v>61</v>
      </c>
      <c r="C805" s="136" t="s">
        <v>499</v>
      </c>
      <c r="D805" s="136" t="s">
        <v>134</v>
      </c>
      <c r="E805" s="136" t="s">
        <v>500</v>
      </c>
      <c r="F805" s="136" t="s">
        <v>180</v>
      </c>
      <c r="G805" s="136" t="s">
        <v>1201</v>
      </c>
      <c r="H805" s="137">
        <v>4263</v>
      </c>
      <c r="I805" s="135">
        <v>3</v>
      </c>
      <c r="J805" s="140">
        <f>สกลนคร!F122</f>
        <v>777670.87</v>
      </c>
      <c r="K805" s="139">
        <f>สกลนคร!AG122</f>
        <v>812873.16</v>
      </c>
      <c r="L805" s="140">
        <f>สกลนคร!AH122</f>
        <v>1162688.6499999999</v>
      </c>
      <c r="M805" s="140">
        <f>สกลนคร!AI122</f>
        <v>980782.83000000007</v>
      </c>
      <c r="N805" s="136"/>
      <c r="O805" s="136"/>
      <c r="P805" s="136"/>
      <c r="Q805" s="128">
        <f t="shared" si="29"/>
        <v>181905.81999999983</v>
      </c>
      <c r="R805" s="129">
        <f t="shared" si="30"/>
        <v>272.73953788411916</v>
      </c>
    </row>
    <row r="806" spans="1:18" x14ac:dyDescent="0.35">
      <c r="A806" s="135">
        <v>10</v>
      </c>
      <c r="B806" s="136" t="s">
        <v>61</v>
      </c>
      <c r="C806" s="136" t="s">
        <v>499</v>
      </c>
      <c r="D806" s="136" t="s">
        <v>134</v>
      </c>
      <c r="E806" s="136" t="s">
        <v>500</v>
      </c>
      <c r="F806" s="136" t="s">
        <v>180</v>
      </c>
      <c r="G806" s="136" t="s">
        <v>1202</v>
      </c>
      <c r="H806" s="137">
        <v>3035</v>
      </c>
      <c r="I806" s="135">
        <v>3</v>
      </c>
      <c r="J806" s="140">
        <f>สกลนคร!F123</f>
        <v>490666.73</v>
      </c>
      <c r="K806" s="139">
        <f>สกลนคร!AG123</f>
        <v>528823.64</v>
      </c>
      <c r="L806" s="140">
        <f>สกลนคร!AH123</f>
        <v>748417.40999999992</v>
      </c>
      <c r="M806" s="140">
        <f>สกลนคร!AI123</f>
        <v>804666.42</v>
      </c>
      <c r="N806" s="136"/>
      <c r="O806" s="136"/>
      <c r="P806" s="136"/>
      <c r="Q806" s="128">
        <f t="shared" si="29"/>
        <v>-56249.010000000126</v>
      </c>
      <c r="R806" s="129">
        <f t="shared" si="30"/>
        <v>246.59552224052715</v>
      </c>
    </row>
    <row r="807" spans="1:18" x14ac:dyDescent="0.35">
      <c r="A807" s="135">
        <v>11</v>
      </c>
      <c r="B807" s="136" t="s">
        <v>61</v>
      </c>
      <c r="C807" s="136" t="s">
        <v>499</v>
      </c>
      <c r="D807" s="136" t="s">
        <v>134</v>
      </c>
      <c r="E807" s="136" t="s">
        <v>500</v>
      </c>
      <c r="F807" s="136" t="s">
        <v>180</v>
      </c>
      <c r="G807" s="136" t="s">
        <v>1203</v>
      </c>
      <c r="H807" s="137">
        <v>3444</v>
      </c>
      <c r="I807" s="135">
        <v>3</v>
      </c>
      <c r="J807" s="140">
        <f>สกลนคร!F124</f>
        <v>535891.68000000005</v>
      </c>
      <c r="K807" s="139">
        <f>สกลนคร!AG124</f>
        <v>569276.6100000001</v>
      </c>
      <c r="L807" s="140">
        <f>สกลนคร!AH124</f>
        <v>840725.58000000007</v>
      </c>
      <c r="M807" s="140">
        <f>สกลนคร!AI124</f>
        <v>891131.79</v>
      </c>
      <c r="N807" s="136"/>
      <c r="O807" s="136"/>
      <c r="P807" s="136"/>
      <c r="Q807" s="128">
        <f t="shared" si="29"/>
        <v>-50406.209999999963</v>
      </c>
      <c r="R807" s="129">
        <f t="shared" si="30"/>
        <v>244.11311846689898</v>
      </c>
    </row>
    <row r="808" spans="1:18" s="147" customFormat="1" x14ac:dyDescent="0.35">
      <c r="A808" s="141">
        <v>10</v>
      </c>
      <c r="B808" s="142" t="s">
        <v>61</v>
      </c>
      <c r="C808" s="142"/>
      <c r="D808" s="142"/>
      <c r="E808" s="142" t="s">
        <v>77</v>
      </c>
      <c r="F808" s="142"/>
      <c r="G808" s="142" t="s">
        <v>502</v>
      </c>
      <c r="H808" s="148">
        <f>SUM(H797:H807)</f>
        <v>45500</v>
      </c>
      <c r="I808" s="141"/>
      <c r="J808" s="144">
        <f>SUM(J797:J807)</f>
        <v>6519378.6699999999</v>
      </c>
      <c r="K808" s="144">
        <f>SUM(K797:K807)</f>
        <v>6829360.5600000005</v>
      </c>
      <c r="L808" s="144">
        <f>SUM(L797:L807)</f>
        <v>10719885.75</v>
      </c>
      <c r="M808" s="144">
        <f>SUM(M797:M807)</f>
        <v>10936861.07</v>
      </c>
      <c r="N808" s="142">
        <v>10</v>
      </c>
      <c r="O808" s="142">
        <v>10</v>
      </c>
      <c r="P808" s="142">
        <f>N808-O808</f>
        <v>0</v>
      </c>
      <c r="Q808" s="145">
        <f t="shared" si="29"/>
        <v>-216975.3200000003</v>
      </c>
      <c r="R808" s="146">
        <f>L808/H808</f>
        <v>235.60188461538462</v>
      </c>
    </row>
    <row r="809" spans="1:18" x14ac:dyDescent="0.35">
      <c r="A809" s="135">
        <v>1</v>
      </c>
      <c r="B809" s="136" t="s">
        <v>61</v>
      </c>
      <c r="C809" s="136" t="s">
        <v>503</v>
      </c>
      <c r="D809" s="136" t="s">
        <v>138</v>
      </c>
      <c r="E809" s="136" t="s">
        <v>504</v>
      </c>
      <c r="F809" s="136" t="s">
        <v>210</v>
      </c>
      <c r="G809" s="136" t="s">
        <v>505</v>
      </c>
      <c r="H809" s="137"/>
      <c r="I809" s="135"/>
      <c r="J809" s="138"/>
      <c r="K809" s="139"/>
      <c r="L809" s="140"/>
      <c r="M809" s="140"/>
      <c r="N809" s="136"/>
      <c r="O809" s="136"/>
      <c r="P809" s="136"/>
    </row>
    <row r="810" spans="1:18" x14ac:dyDescent="0.35">
      <c r="A810" s="135">
        <v>2</v>
      </c>
      <c r="B810" s="136" t="s">
        <v>61</v>
      </c>
      <c r="C810" s="136" t="s">
        <v>503</v>
      </c>
      <c r="D810" s="136" t="s">
        <v>138</v>
      </c>
      <c r="E810" s="136" t="s">
        <v>504</v>
      </c>
      <c r="F810" s="136" t="s">
        <v>180</v>
      </c>
      <c r="G810" s="136" t="s">
        <v>1204</v>
      </c>
      <c r="H810" s="137">
        <v>2224</v>
      </c>
      <c r="I810" s="135">
        <v>2</v>
      </c>
      <c r="J810" s="140">
        <f>สกลนคร!F125</f>
        <v>401875.29</v>
      </c>
      <c r="K810" s="139">
        <f>สกลนคร!AG125</f>
        <v>508736.67</v>
      </c>
      <c r="L810" s="140">
        <f>สกลนคร!AH125</f>
        <v>985979.64</v>
      </c>
      <c r="M810" s="140">
        <f>สกลนคร!AI125</f>
        <v>750733.79</v>
      </c>
      <c r="N810" s="136"/>
      <c r="O810" s="136"/>
      <c r="P810" s="136"/>
      <c r="Q810" s="128">
        <f t="shared" si="29"/>
        <v>235245.84999999998</v>
      </c>
      <c r="R810" s="129">
        <f t="shared" si="30"/>
        <v>443.33616906474822</v>
      </c>
    </row>
    <row r="811" spans="1:18" x14ac:dyDescent="0.35">
      <c r="A811" s="135">
        <v>3</v>
      </c>
      <c r="B811" s="136" t="s">
        <v>61</v>
      </c>
      <c r="C811" s="136" t="s">
        <v>503</v>
      </c>
      <c r="D811" s="136" t="s">
        <v>138</v>
      </c>
      <c r="E811" s="136" t="s">
        <v>504</v>
      </c>
      <c r="F811" s="136" t="s">
        <v>180</v>
      </c>
      <c r="G811" s="136" t="s">
        <v>1205</v>
      </c>
      <c r="H811" s="137">
        <v>6948</v>
      </c>
      <c r="I811" s="135">
        <v>5</v>
      </c>
      <c r="J811" s="140">
        <f>สกลนคร!F126</f>
        <v>367238.58</v>
      </c>
      <c r="K811" s="139">
        <f>สกลนคร!AG126</f>
        <v>506681.31</v>
      </c>
      <c r="L811" s="140">
        <f>สกลนคร!AH126</f>
        <v>2229192.2999999998</v>
      </c>
      <c r="M811" s="140">
        <f>สกลนคร!AI126</f>
        <v>1559390.25</v>
      </c>
      <c r="N811" s="136"/>
      <c r="O811" s="136"/>
      <c r="P811" s="136"/>
      <c r="Q811" s="128">
        <f t="shared" si="29"/>
        <v>669802.04999999981</v>
      </c>
      <c r="R811" s="129">
        <f t="shared" si="30"/>
        <v>320.83942141623487</v>
      </c>
    </row>
    <row r="812" spans="1:18" x14ac:dyDescent="0.35">
      <c r="A812" s="135">
        <v>4</v>
      </c>
      <c r="B812" s="136" t="s">
        <v>61</v>
      </c>
      <c r="C812" s="136" t="s">
        <v>503</v>
      </c>
      <c r="D812" s="136" t="s">
        <v>138</v>
      </c>
      <c r="E812" s="136" t="s">
        <v>504</v>
      </c>
      <c r="F812" s="136" t="s">
        <v>180</v>
      </c>
      <c r="G812" s="136" t="s">
        <v>1206</v>
      </c>
      <c r="H812" s="137">
        <v>2265</v>
      </c>
      <c r="I812" s="135">
        <v>2</v>
      </c>
      <c r="J812" s="140">
        <f>สกลนคร!F127</f>
        <v>300554.99</v>
      </c>
      <c r="K812" s="139">
        <f>สกลนคร!AG127</f>
        <v>266673.78999999998</v>
      </c>
      <c r="L812" s="140">
        <f>สกลนคร!AH127</f>
        <v>942284.78</v>
      </c>
      <c r="M812" s="140">
        <f>สกลนคร!AI127</f>
        <v>687079.31</v>
      </c>
      <c r="N812" s="136"/>
      <c r="O812" s="136"/>
      <c r="P812" s="136"/>
      <c r="Q812" s="128">
        <f t="shared" si="29"/>
        <v>255205.46999999997</v>
      </c>
      <c r="R812" s="129">
        <f t="shared" si="30"/>
        <v>416.01977041942604</v>
      </c>
    </row>
    <row r="813" spans="1:18" x14ac:dyDescent="0.35">
      <c r="A813" s="135">
        <v>5</v>
      </c>
      <c r="B813" s="136" t="s">
        <v>61</v>
      </c>
      <c r="C813" s="136" t="s">
        <v>503</v>
      </c>
      <c r="D813" s="136" t="s">
        <v>138</v>
      </c>
      <c r="E813" s="136" t="s">
        <v>504</v>
      </c>
      <c r="F813" s="136" t="s">
        <v>180</v>
      </c>
      <c r="G813" s="136" t="s">
        <v>1207</v>
      </c>
      <c r="H813" s="137">
        <v>4502</v>
      </c>
      <c r="I813" s="135">
        <v>4</v>
      </c>
      <c r="J813" s="140">
        <f>สกลนคร!F128</f>
        <v>405424.1</v>
      </c>
      <c r="K813" s="139">
        <f>สกลนคร!AG128</f>
        <v>572332.47</v>
      </c>
      <c r="L813" s="140">
        <f>สกลนคร!AH128</f>
        <v>1543971.88</v>
      </c>
      <c r="M813" s="140">
        <f>สกลนคร!AI128</f>
        <v>1182893.3900000001</v>
      </c>
      <c r="N813" s="136"/>
      <c r="O813" s="136"/>
      <c r="P813" s="136"/>
      <c r="Q813" s="128">
        <f t="shared" si="29"/>
        <v>361078.48999999976</v>
      </c>
      <c r="R813" s="129">
        <f t="shared" si="30"/>
        <v>342.95243891603729</v>
      </c>
    </row>
    <row r="814" spans="1:18" x14ac:dyDescent="0.35">
      <c r="A814" s="135">
        <v>6</v>
      </c>
      <c r="B814" s="136" t="s">
        <v>61</v>
      </c>
      <c r="C814" s="136" t="s">
        <v>503</v>
      </c>
      <c r="D814" s="136" t="s">
        <v>138</v>
      </c>
      <c r="E814" s="136" t="s">
        <v>504</v>
      </c>
      <c r="F814" s="136" t="s">
        <v>180</v>
      </c>
      <c r="G814" s="136" t="s">
        <v>1208</v>
      </c>
      <c r="H814" s="137">
        <v>6455</v>
      </c>
      <c r="I814" s="135">
        <v>5</v>
      </c>
      <c r="J814" s="140">
        <f>สกลนคร!F129</f>
        <v>841249.79</v>
      </c>
      <c r="K814" s="139">
        <f>สกลนคร!AG129</f>
        <v>913466</v>
      </c>
      <c r="L814" s="140">
        <f>สกลนคร!AH129</f>
        <v>1572631.39</v>
      </c>
      <c r="M814" s="140">
        <f>สกลนคร!AI129</f>
        <v>1207613.93</v>
      </c>
      <c r="N814" s="136"/>
      <c r="O814" s="136"/>
      <c r="P814" s="136"/>
      <c r="Q814" s="128">
        <f t="shared" si="29"/>
        <v>365017.45999999996</v>
      </c>
      <c r="R814" s="129">
        <f t="shared" si="30"/>
        <v>243.62995972114638</v>
      </c>
    </row>
    <row r="815" spans="1:18" x14ac:dyDescent="0.35">
      <c r="A815" s="135">
        <v>7</v>
      </c>
      <c r="B815" s="136" t="s">
        <v>61</v>
      </c>
      <c r="C815" s="136" t="s">
        <v>503</v>
      </c>
      <c r="D815" s="136" t="s">
        <v>138</v>
      </c>
      <c r="E815" s="136" t="s">
        <v>504</v>
      </c>
      <c r="F815" s="136" t="s">
        <v>180</v>
      </c>
      <c r="G815" s="136" t="s">
        <v>1209</v>
      </c>
      <c r="H815" s="137">
        <v>1661</v>
      </c>
      <c r="I815" s="135">
        <v>2</v>
      </c>
      <c r="J815" s="140">
        <f>สกลนคร!F130</f>
        <v>176003.56</v>
      </c>
      <c r="K815" s="139">
        <f>สกลนคร!AG130</f>
        <v>248869.12</v>
      </c>
      <c r="L815" s="140">
        <f>สกลนคร!AH130</f>
        <v>772086.14</v>
      </c>
      <c r="M815" s="140">
        <f>สกลนคร!AI130</f>
        <v>580465.64</v>
      </c>
      <c r="N815" s="136"/>
      <c r="O815" s="136"/>
      <c r="P815" s="136"/>
      <c r="Q815" s="128">
        <f t="shared" si="29"/>
        <v>191620.5</v>
      </c>
      <c r="R815" s="129">
        <f t="shared" si="30"/>
        <v>464.83211318482842</v>
      </c>
    </row>
    <row r="816" spans="1:18" x14ac:dyDescent="0.35">
      <c r="A816" s="135">
        <v>8</v>
      </c>
      <c r="B816" s="136" t="s">
        <v>61</v>
      </c>
      <c r="C816" s="136" t="s">
        <v>503</v>
      </c>
      <c r="D816" s="136" t="s">
        <v>138</v>
      </c>
      <c r="E816" s="136" t="s">
        <v>504</v>
      </c>
      <c r="F816" s="136" t="s">
        <v>180</v>
      </c>
      <c r="G816" s="136" t="s">
        <v>1210</v>
      </c>
      <c r="H816" s="137">
        <v>1935</v>
      </c>
      <c r="I816" s="135">
        <v>2</v>
      </c>
      <c r="J816" s="140">
        <f>สกลนคร!F131</f>
        <v>256744.77</v>
      </c>
      <c r="K816" s="139">
        <f>สกลนคร!AG131</f>
        <v>321537.06</v>
      </c>
      <c r="L816" s="140">
        <f>สกลนคร!AH131</f>
        <v>845665.62</v>
      </c>
      <c r="M816" s="140">
        <f>สกลนคร!AI131</f>
        <v>771601.23</v>
      </c>
      <c r="N816" s="136"/>
      <c r="O816" s="136"/>
      <c r="P816" s="136"/>
      <c r="Q816" s="128">
        <f t="shared" si="29"/>
        <v>74064.390000000014</v>
      </c>
      <c r="R816" s="129">
        <f t="shared" si="30"/>
        <v>437.03649612403103</v>
      </c>
    </row>
    <row r="817" spans="1:18" x14ac:dyDescent="0.35">
      <c r="A817" s="135">
        <v>9</v>
      </c>
      <c r="B817" s="136" t="s">
        <v>61</v>
      </c>
      <c r="C817" s="136" t="s">
        <v>503</v>
      </c>
      <c r="D817" s="136" t="s">
        <v>138</v>
      </c>
      <c r="E817" s="136" t="s">
        <v>504</v>
      </c>
      <c r="F817" s="136" t="s">
        <v>180</v>
      </c>
      <c r="G817" s="136" t="s">
        <v>1211</v>
      </c>
      <c r="H817" s="137">
        <v>4296</v>
      </c>
      <c r="I817" s="135">
        <v>3</v>
      </c>
      <c r="J817" s="140">
        <f>สกลนคร!F132</f>
        <v>375602.1</v>
      </c>
      <c r="K817" s="139">
        <f>สกลนคร!AG132</f>
        <v>494649.05</v>
      </c>
      <c r="L817" s="140">
        <f>สกลนคร!AH132</f>
        <v>1338835.19</v>
      </c>
      <c r="M817" s="140">
        <f>สกลนคร!AI132</f>
        <v>1001826.18</v>
      </c>
      <c r="N817" s="136"/>
      <c r="O817" s="136"/>
      <c r="P817" s="136"/>
      <c r="Q817" s="128">
        <f t="shared" si="29"/>
        <v>337009.00999999989</v>
      </c>
      <c r="R817" s="129">
        <f t="shared" si="30"/>
        <v>311.64692504655494</v>
      </c>
    </row>
    <row r="818" spans="1:18" x14ac:dyDescent="0.35">
      <c r="A818" s="135">
        <v>10</v>
      </c>
      <c r="B818" s="136" t="s">
        <v>61</v>
      </c>
      <c r="C818" s="136" t="s">
        <v>503</v>
      </c>
      <c r="D818" s="136" t="s">
        <v>138</v>
      </c>
      <c r="E818" s="136" t="s">
        <v>504</v>
      </c>
      <c r="F818" s="136" t="s">
        <v>180</v>
      </c>
      <c r="G818" s="136" t="s">
        <v>1212</v>
      </c>
      <c r="H818" s="137">
        <v>4985</v>
      </c>
      <c r="I818" s="135">
        <v>4</v>
      </c>
      <c r="J818" s="140">
        <f>สกลนคร!F133</f>
        <v>589767.77</v>
      </c>
      <c r="K818" s="139">
        <f>สกลนคร!AG133</f>
        <v>730119.47</v>
      </c>
      <c r="L818" s="140">
        <f>สกลนคร!AH133</f>
        <v>1139721.8700000001</v>
      </c>
      <c r="M818" s="140">
        <f>สกลนคร!AI133</f>
        <v>966902.6</v>
      </c>
      <c r="N818" s="136"/>
      <c r="O818" s="136"/>
      <c r="P818" s="136"/>
      <c r="Q818" s="128">
        <f t="shared" si="29"/>
        <v>172819.27000000014</v>
      </c>
      <c r="R818" s="129">
        <f t="shared" si="30"/>
        <v>228.63026479438318</v>
      </c>
    </row>
    <row r="819" spans="1:18" x14ac:dyDescent="0.35">
      <c r="A819" s="135">
        <v>11</v>
      </c>
      <c r="B819" s="136" t="s">
        <v>61</v>
      </c>
      <c r="C819" s="136" t="s">
        <v>503</v>
      </c>
      <c r="D819" s="136" t="s">
        <v>138</v>
      </c>
      <c r="E819" s="136" t="s">
        <v>504</v>
      </c>
      <c r="F819" s="136" t="s">
        <v>180</v>
      </c>
      <c r="G819" s="136" t="s">
        <v>1213</v>
      </c>
      <c r="H819" s="137">
        <v>6488</v>
      </c>
      <c r="I819" s="135">
        <v>5</v>
      </c>
      <c r="J819" s="140">
        <f>สกลนคร!F134</f>
        <v>187978.18</v>
      </c>
      <c r="K819" s="139">
        <f>สกลนคร!AG134</f>
        <v>271981</v>
      </c>
      <c r="L819" s="140">
        <f>สกลนคร!AH134</f>
        <v>1435485.1</v>
      </c>
      <c r="M819" s="140">
        <f>สกลนคร!AI134</f>
        <v>1192216.29</v>
      </c>
      <c r="N819" s="136"/>
      <c r="O819" s="136"/>
      <c r="P819" s="136"/>
      <c r="Q819" s="128">
        <f t="shared" si="29"/>
        <v>243268.81000000006</v>
      </c>
      <c r="R819" s="129">
        <f t="shared" si="30"/>
        <v>221.25232737361284</v>
      </c>
    </row>
    <row r="820" spans="1:18" x14ac:dyDescent="0.35">
      <c r="A820" s="135">
        <v>12</v>
      </c>
      <c r="B820" s="136" t="s">
        <v>61</v>
      </c>
      <c r="C820" s="136" t="s">
        <v>503</v>
      </c>
      <c r="D820" s="136" t="s">
        <v>138</v>
      </c>
      <c r="E820" s="136" t="s">
        <v>504</v>
      </c>
      <c r="F820" s="136" t="s">
        <v>180</v>
      </c>
      <c r="G820" s="136" t="s">
        <v>1214</v>
      </c>
      <c r="H820" s="137">
        <v>789</v>
      </c>
      <c r="I820" s="135">
        <v>1</v>
      </c>
      <c r="J820" s="140">
        <f>สกลนคร!F135</f>
        <v>146185.53</v>
      </c>
      <c r="K820" s="139">
        <f>สกลนคร!AG135</f>
        <v>186787.07</v>
      </c>
      <c r="L820" s="140">
        <f>สกลนคร!AH135</f>
        <v>636551.85</v>
      </c>
      <c r="M820" s="140">
        <f>สกลนคร!AI135</f>
        <v>526144.9</v>
      </c>
      <c r="N820" s="136"/>
      <c r="O820" s="136"/>
      <c r="P820" s="136"/>
      <c r="Q820" s="128">
        <f t="shared" si="29"/>
        <v>110406.94999999995</v>
      </c>
      <c r="R820" s="129">
        <f t="shared" si="30"/>
        <v>806.78307984790877</v>
      </c>
    </row>
    <row r="821" spans="1:18" s="147" customFormat="1" x14ac:dyDescent="0.35">
      <c r="A821" s="141">
        <v>11</v>
      </c>
      <c r="B821" s="142" t="s">
        <v>61</v>
      </c>
      <c r="C821" s="142"/>
      <c r="D821" s="142"/>
      <c r="E821" s="142" t="s">
        <v>77</v>
      </c>
      <c r="F821" s="142"/>
      <c r="G821" s="142" t="s">
        <v>506</v>
      </c>
      <c r="H821" s="148">
        <f>SUM(H809:H820)</f>
        <v>42548</v>
      </c>
      <c r="I821" s="141"/>
      <c r="J821" s="144">
        <f>SUM(J809:J820)</f>
        <v>4048624.66</v>
      </c>
      <c r="K821" s="144">
        <f>SUM(K809:K820)</f>
        <v>5021833.0100000007</v>
      </c>
      <c r="L821" s="144">
        <f>SUM(L809:L820)</f>
        <v>13442405.759999998</v>
      </c>
      <c r="M821" s="144">
        <f>SUM(M809:M820)</f>
        <v>10426867.51</v>
      </c>
      <c r="N821" s="142">
        <v>11</v>
      </c>
      <c r="O821" s="142">
        <v>11</v>
      </c>
      <c r="P821" s="142">
        <f>N821-O821</f>
        <v>0</v>
      </c>
      <c r="Q821" s="145">
        <f t="shared" si="29"/>
        <v>3015538.2499999981</v>
      </c>
      <c r="R821" s="146">
        <f>L821/H821</f>
        <v>315.93507943969161</v>
      </c>
    </row>
    <row r="822" spans="1:18" x14ac:dyDescent="0.35">
      <c r="A822" s="135">
        <v>1</v>
      </c>
      <c r="B822" s="136" t="s">
        <v>61</v>
      </c>
      <c r="C822" s="136" t="s">
        <v>507</v>
      </c>
      <c r="D822" s="136" t="s">
        <v>154</v>
      </c>
      <c r="E822" s="136" t="s">
        <v>508</v>
      </c>
      <c r="F822" s="136" t="s">
        <v>210</v>
      </c>
      <c r="G822" s="136" t="s">
        <v>509</v>
      </c>
      <c r="H822" s="137"/>
      <c r="I822" s="135"/>
      <c r="J822" s="138"/>
      <c r="K822" s="139"/>
      <c r="L822" s="140"/>
      <c r="M822" s="140"/>
      <c r="N822" s="136"/>
      <c r="O822" s="136"/>
      <c r="P822" s="136"/>
    </row>
    <row r="823" spans="1:18" x14ac:dyDescent="0.35">
      <c r="A823" s="135">
        <v>2</v>
      </c>
      <c r="B823" s="136" t="s">
        <v>61</v>
      </c>
      <c r="C823" s="136" t="s">
        <v>507</v>
      </c>
      <c r="D823" s="136" t="s">
        <v>154</v>
      </c>
      <c r="E823" s="136" t="s">
        <v>508</v>
      </c>
      <c r="F823" s="136" t="s">
        <v>180</v>
      </c>
      <c r="G823" s="136" t="s">
        <v>1215</v>
      </c>
      <c r="H823" s="137">
        <v>8307</v>
      </c>
      <c r="I823" s="135">
        <v>5</v>
      </c>
      <c r="J823" s="140">
        <f>สกลนคร!F136</f>
        <v>698068.02</v>
      </c>
      <c r="K823" s="139">
        <f>สกลนคร!AG136</f>
        <v>796621.27</v>
      </c>
      <c r="L823" s="140">
        <f>สกลนคร!AH136</f>
        <v>1754606.47</v>
      </c>
      <c r="M823" s="140">
        <f>สกลนคร!AI136</f>
        <v>1465169.47</v>
      </c>
      <c r="N823" s="136"/>
      <c r="O823" s="136"/>
      <c r="P823" s="136"/>
      <c r="Q823" s="128">
        <f t="shared" si="29"/>
        <v>289437</v>
      </c>
      <c r="R823" s="129">
        <f t="shared" si="30"/>
        <v>211.22023233417599</v>
      </c>
    </row>
    <row r="824" spans="1:18" x14ac:dyDescent="0.35">
      <c r="A824" s="135">
        <v>3</v>
      </c>
      <c r="B824" s="136" t="s">
        <v>61</v>
      </c>
      <c r="C824" s="136" t="s">
        <v>507</v>
      </c>
      <c r="D824" s="136" t="s">
        <v>154</v>
      </c>
      <c r="E824" s="136" t="s">
        <v>508</v>
      </c>
      <c r="F824" s="136" t="s">
        <v>180</v>
      </c>
      <c r="G824" s="136" t="s">
        <v>1216</v>
      </c>
      <c r="H824" s="137">
        <v>4857</v>
      </c>
      <c r="I824" s="135">
        <v>4</v>
      </c>
      <c r="J824" s="140">
        <f>สกลนคร!F137</f>
        <v>204884.14</v>
      </c>
      <c r="K824" s="139">
        <f>สกลนคร!AG137</f>
        <v>424051.23</v>
      </c>
      <c r="L824" s="140">
        <f>สกลนคร!AH137</f>
        <v>1161912.5</v>
      </c>
      <c r="M824" s="140">
        <f>สกลนคร!AI137</f>
        <v>1255602.78</v>
      </c>
      <c r="N824" s="136"/>
      <c r="O824" s="136"/>
      <c r="P824" s="136"/>
      <c r="Q824" s="128">
        <f t="shared" si="29"/>
        <v>-93690.280000000028</v>
      </c>
      <c r="R824" s="129">
        <f t="shared" si="30"/>
        <v>239.22431542104181</v>
      </c>
    </row>
    <row r="825" spans="1:18" x14ac:dyDescent="0.35">
      <c r="A825" s="135">
        <v>4</v>
      </c>
      <c r="B825" s="136" t="s">
        <v>61</v>
      </c>
      <c r="C825" s="136" t="s">
        <v>507</v>
      </c>
      <c r="D825" s="136" t="s">
        <v>154</v>
      </c>
      <c r="E825" s="136" t="s">
        <v>508</v>
      </c>
      <c r="F825" s="136" t="s">
        <v>180</v>
      </c>
      <c r="G825" s="136" t="s">
        <v>1217</v>
      </c>
      <c r="H825" s="137">
        <v>4343</v>
      </c>
      <c r="I825" s="135">
        <v>3</v>
      </c>
      <c r="J825" s="140">
        <f>สกลนคร!F138</f>
        <v>482931.03</v>
      </c>
      <c r="K825" s="139">
        <f>สกลนคร!AG138</f>
        <v>484511.04000000004</v>
      </c>
      <c r="L825" s="140">
        <f>สกลนคร!AH138</f>
        <v>1544248.52</v>
      </c>
      <c r="M825" s="140">
        <f>สกลนคร!AI138</f>
        <v>1360293.45</v>
      </c>
      <c r="N825" s="136"/>
      <c r="O825" s="136"/>
      <c r="P825" s="136"/>
      <c r="Q825" s="128">
        <f t="shared" si="29"/>
        <v>183955.07000000007</v>
      </c>
      <c r="R825" s="129">
        <f t="shared" si="30"/>
        <v>355.57184434722541</v>
      </c>
    </row>
    <row r="826" spans="1:18" x14ac:dyDescent="0.35">
      <c r="A826" s="135">
        <v>5</v>
      </c>
      <c r="B826" s="136" t="s">
        <v>61</v>
      </c>
      <c r="C826" s="136" t="s">
        <v>507</v>
      </c>
      <c r="D826" s="136" t="s">
        <v>154</v>
      </c>
      <c r="E826" s="136" t="s">
        <v>508</v>
      </c>
      <c r="F826" s="136" t="s">
        <v>180</v>
      </c>
      <c r="G826" s="136" t="s">
        <v>1218</v>
      </c>
      <c r="H826" s="137">
        <v>4628</v>
      </c>
      <c r="I826" s="135">
        <v>4</v>
      </c>
      <c r="J826" s="140">
        <f>สกลนคร!F139</f>
        <v>320397.37</v>
      </c>
      <c r="K826" s="139">
        <f>สกลนคร!AG139</f>
        <v>421973.1</v>
      </c>
      <c r="L826" s="140">
        <f>สกลนคร!AH139</f>
        <v>989436.35</v>
      </c>
      <c r="M826" s="140">
        <f>สกลนคร!AI139</f>
        <v>1073207.6399999999</v>
      </c>
      <c r="N826" s="136"/>
      <c r="O826" s="136"/>
      <c r="P826" s="136"/>
      <c r="Q826" s="128">
        <f t="shared" si="29"/>
        <v>-83771.289999999921</v>
      </c>
      <c r="R826" s="129">
        <f t="shared" si="30"/>
        <v>213.79350691443386</v>
      </c>
    </row>
    <row r="827" spans="1:18" x14ac:dyDescent="0.35">
      <c r="A827" s="135">
        <v>6</v>
      </c>
      <c r="B827" s="136" t="s">
        <v>61</v>
      </c>
      <c r="C827" s="136" t="s">
        <v>507</v>
      </c>
      <c r="D827" s="136" t="s">
        <v>154</v>
      </c>
      <c r="E827" s="136" t="s">
        <v>508</v>
      </c>
      <c r="F827" s="136" t="s">
        <v>180</v>
      </c>
      <c r="G827" s="136" t="s">
        <v>1219</v>
      </c>
      <c r="H827" s="137">
        <v>5183</v>
      </c>
      <c r="I827" s="135">
        <v>4</v>
      </c>
      <c r="J827" s="140">
        <f>สกลนคร!F140</f>
        <v>117752.89</v>
      </c>
      <c r="K827" s="139">
        <f>สกลนคร!AG140</f>
        <v>137363.14000000001</v>
      </c>
      <c r="L827" s="140">
        <f>สกลนคร!AH140</f>
        <v>1051776.8900000001</v>
      </c>
      <c r="M827" s="140">
        <f>สกลนคร!AI140</f>
        <v>1162539.02</v>
      </c>
      <c r="N827" s="136"/>
      <c r="O827" s="136"/>
      <c r="P827" s="136"/>
      <c r="Q827" s="128">
        <f t="shared" si="29"/>
        <v>-110762.12999999989</v>
      </c>
      <c r="R827" s="129">
        <f t="shared" si="30"/>
        <v>202.92820567239053</v>
      </c>
    </row>
    <row r="828" spans="1:18" x14ac:dyDescent="0.35">
      <c r="A828" s="135">
        <v>7</v>
      </c>
      <c r="B828" s="136" t="s">
        <v>61</v>
      </c>
      <c r="C828" s="136" t="s">
        <v>507</v>
      </c>
      <c r="D828" s="136" t="s">
        <v>154</v>
      </c>
      <c r="E828" s="136" t="s">
        <v>508</v>
      </c>
      <c r="F828" s="136" t="s">
        <v>180</v>
      </c>
      <c r="G828" s="136" t="s">
        <v>1220</v>
      </c>
      <c r="H828" s="137">
        <v>3400</v>
      </c>
      <c r="I828" s="135">
        <v>3</v>
      </c>
      <c r="J828" s="140">
        <f>สกลนคร!F141</f>
        <v>165783.03</v>
      </c>
      <c r="K828" s="139">
        <f>สกลนคร!AG141</f>
        <v>264168.11</v>
      </c>
      <c r="L828" s="140">
        <f>สกลนคร!AH141</f>
        <v>871346.5</v>
      </c>
      <c r="M828" s="140">
        <f>สกลนคร!AI141</f>
        <v>756926.74</v>
      </c>
      <c r="N828" s="136"/>
      <c r="O828" s="136"/>
      <c r="P828" s="136"/>
      <c r="Q828" s="128">
        <f t="shared" si="29"/>
        <v>114419.76000000001</v>
      </c>
      <c r="R828" s="129">
        <f t="shared" si="30"/>
        <v>256.27838235294115</v>
      </c>
    </row>
    <row r="829" spans="1:18" x14ac:dyDescent="0.35">
      <c r="A829" s="135">
        <v>8</v>
      </c>
      <c r="B829" s="136" t="s">
        <v>61</v>
      </c>
      <c r="C829" s="136" t="s">
        <v>507</v>
      </c>
      <c r="D829" s="136" t="s">
        <v>154</v>
      </c>
      <c r="E829" s="136" t="s">
        <v>508</v>
      </c>
      <c r="F829" s="136" t="s">
        <v>180</v>
      </c>
      <c r="G829" s="136" t="s">
        <v>1221</v>
      </c>
      <c r="H829" s="137">
        <v>7272</v>
      </c>
      <c r="I829" s="135">
        <v>5</v>
      </c>
      <c r="J829" s="140">
        <f>สกลนคร!F142</f>
        <v>455083.67</v>
      </c>
      <c r="K829" s="139">
        <f>สกลนคร!AG142</f>
        <v>475147.83</v>
      </c>
      <c r="L829" s="140">
        <f>สกลนคร!AH142</f>
        <v>1273251.6299999999</v>
      </c>
      <c r="M829" s="140">
        <f>สกลนคร!AI142</f>
        <v>1261236.0100000002</v>
      </c>
      <c r="N829" s="136"/>
      <c r="O829" s="136"/>
      <c r="P829" s="136"/>
      <c r="Q829" s="128">
        <f t="shared" si="29"/>
        <v>12015.619999999646</v>
      </c>
      <c r="R829" s="129">
        <f t="shared" si="30"/>
        <v>175.08960808580858</v>
      </c>
    </row>
    <row r="830" spans="1:18" x14ac:dyDescent="0.35">
      <c r="A830" s="135">
        <v>9</v>
      </c>
      <c r="B830" s="136" t="s">
        <v>61</v>
      </c>
      <c r="C830" s="136" t="s">
        <v>507</v>
      </c>
      <c r="D830" s="136" t="s">
        <v>154</v>
      </c>
      <c r="E830" s="136" t="s">
        <v>508</v>
      </c>
      <c r="F830" s="136" t="s">
        <v>180</v>
      </c>
      <c r="G830" s="136" t="s">
        <v>1222</v>
      </c>
      <c r="H830" s="137">
        <v>4130</v>
      </c>
      <c r="I830" s="135">
        <v>3</v>
      </c>
      <c r="J830" s="140">
        <f>สกลนคร!F143</f>
        <v>382481</v>
      </c>
      <c r="K830" s="139">
        <f>สกลนคร!AG143</f>
        <v>448090.33</v>
      </c>
      <c r="L830" s="140">
        <f>สกลนคร!AH143</f>
        <v>1157001.8799999999</v>
      </c>
      <c r="M830" s="140">
        <f>สกลนคร!AI143</f>
        <v>999469.37</v>
      </c>
      <c r="N830" s="136"/>
      <c r="O830" s="136"/>
      <c r="P830" s="136"/>
      <c r="Q830" s="128">
        <f t="shared" si="29"/>
        <v>157532.50999999989</v>
      </c>
      <c r="R830" s="129">
        <f t="shared" si="30"/>
        <v>280.14573365617429</v>
      </c>
    </row>
    <row r="831" spans="1:18" x14ac:dyDescent="0.35">
      <c r="A831" s="135">
        <v>10</v>
      </c>
      <c r="B831" s="136" t="s">
        <v>61</v>
      </c>
      <c r="C831" s="136" t="s">
        <v>507</v>
      </c>
      <c r="D831" s="136" t="s">
        <v>154</v>
      </c>
      <c r="E831" s="136" t="s">
        <v>508</v>
      </c>
      <c r="F831" s="136" t="s">
        <v>180</v>
      </c>
      <c r="G831" s="136" t="s">
        <v>1223</v>
      </c>
      <c r="H831" s="137">
        <v>3177</v>
      </c>
      <c r="I831" s="135">
        <v>3</v>
      </c>
      <c r="J831" s="140">
        <f>สกลนคร!F144</f>
        <v>236418.5</v>
      </c>
      <c r="K831" s="139">
        <f>สกลนคร!AG144</f>
        <v>160207.74000000002</v>
      </c>
      <c r="L831" s="140">
        <f>สกลนคร!AH144</f>
        <v>836628.90999999992</v>
      </c>
      <c r="M831" s="140">
        <f>สกลนคร!AI144</f>
        <v>1291181.93</v>
      </c>
      <c r="N831" s="136"/>
      <c r="O831" s="136"/>
      <c r="P831" s="136"/>
      <c r="Q831" s="128">
        <f t="shared" si="29"/>
        <v>-454553.02</v>
      </c>
      <c r="R831" s="129">
        <f t="shared" si="30"/>
        <v>263.33928548945545</v>
      </c>
    </row>
    <row r="832" spans="1:18" x14ac:dyDescent="0.35">
      <c r="A832" s="135">
        <v>11</v>
      </c>
      <c r="B832" s="136" t="s">
        <v>61</v>
      </c>
      <c r="C832" s="136" t="s">
        <v>507</v>
      </c>
      <c r="D832" s="136" t="s">
        <v>154</v>
      </c>
      <c r="E832" s="136" t="s">
        <v>508</v>
      </c>
      <c r="F832" s="136" t="s">
        <v>180</v>
      </c>
      <c r="G832" s="136" t="s">
        <v>1224</v>
      </c>
      <c r="H832" s="137">
        <v>5043</v>
      </c>
      <c r="I832" s="135">
        <v>4</v>
      </c>
      <c r="J832" s="140">
        <f>สกลนคร!F145</f>
        <v>181214.96</v>
      </c>
      <c r="K832" s="139">
        <f>สกลนคร!AG145</f>
        <v>221984.64000000001</v>
      </c>
      <c r="L832" s="140">
        <f>สกลนคร!AH145</f>
        <v>1400832.25</v>
      </c>
      <c r="M832" s="140">
        <f>สกลนคร!AI145</f>
        <v>1333062.74</v>
      </c>
      <c r="N832" s="136"/>
      <c r="O832" s="136"/>
      <c r="P832" s="136"/>
      <c r="Q832" s="128">
        <f t="shared" si="29"/>
        <v>67769.510000000009</v>
      </c>
      <c r="R832" s="129">
        <f t="shared" si="30"/>
        <v>277.77756295855642</v>
      </c>
    </row>
    <row r="833" spans="1:18" x14ac:dyDescent="0.35">
      <c r="A833" s="135">
        <v>12</v>
      </c>
      <c r="B833" s="136" t="s">
        <v>61</v>
      </c>
      <c r="C833" s="136" t="s">
        <v>507</v>
      </c>
      <c r="D833" s="136" t="s">
        <v>154</v>
      </c>
      <c r="E833" s="136" t="s">
        <v>508</v>
      </c>
      <c r="F833" s="136" t="s">
        <v>180</v>
      </c>
      <c r="G833" s="136" t="s">
        <v>1225</v>
      </c>
      <c r="H833" s="137">
        <v>4781</v>
      </c>
      <c r="I833" s="135">
        <v>4</v>
      </c>
      <c r="J833" s="140">
        <f>สกลนคร!F146</f>
        <v>371733.88</v>
      </c>
      <c r="K833" s="139">
        <f>สกลนคร!AG146</f>
        <v>463981.82999999996</v>
      </c>
      <c r="L833" s="140">
        <f>สกลนคร!AH146</f>
        <v>1548605.74</v>
      </c>
      <c r="M833" s="140">
        <f>สกลนคร!AI146</f>
        <v>1353495.19</v>
      </c>
      <c r="N833" s="136"/>
      <c r="O833" s="136"/>
      <c r="P833" s="136"/>
      <c r="Q833" s="128">
        <f t="shared" si="29"/>
        <v>195110.55000000005</v>
      </c>
      <c r="R833" s="129">
        <f t="shared" si="30"/>
        <v>323.9083329847312</v>
      </c>
    </row>
    <row r="834" spans="1:18" x14ac:dyDescent="0.35">
      <c r="A834" s="135">
        <v>13</v>
      </c>
      <c r="B834" s="136" t="s">
        <v>61</v>
      </c>
      <c r="C834" s="136" t="s">
        <v>507</v>
      </c>
      <c r="D834" s="136" t="s">
        <v>154</v>
      </c>
      <c r="E834" s="136" t="s">
        <v>508</v>
      </c>
      <c r="F834" s="136" t="s">
        <v>180</v>
      </c>
      <c r="G834" s="136" t="s">
        <v>1226</v>
      </c>
      <c r="H834" s="137">
        <v>7022</v>
      </c>
      <c r="I834" s="135">
        <v>5</v>
      </c>
      <c r="J834" s="140">
        <f>สกลนคร!F147</f>
        <v>316962.82</v>
      </c>
      <c r="K834" s="139">
        <f>สกลนคร!AG147</f>
        <v>369918.96</v>
      </c>
      <c r="L834" s="140">
        <f>สกลนคร!AH147</f>
        <v>1488818.31</v>
      </c>
      <c r="M834" s="140">
        <f>สกลนคร!AI147</f>
        <v>1471574.0799999998</v>
      </c>
      <c r="N834" s="136"/>
      <c r="O834" s="136"/>
      <c r="P834" s="136"/>
      <c r="Q834" s="128">
        <f t="shared" si="29"/>
        <v>17244.230000000214</v>
      </c>
      <c r="R834" s="129">
        <f t="shared" si="30"/>
        <v>212.02197522073484</v>
      </c>
    </row>
    <row r="835" spans="1:18" x14ac:dyDescent="0.35">
      <c r="A835" s="135">
        <v>14</v>
      </c>
      <c r="B835" s="136" t="s">
        <v>61</v>
      </c>
      <c r="C835" s="136" t="s">
        <v>507</v>
      </c>
      <c r="D835" s="136" t="s">
        <v>154</v>
      </c>
      <c r="E835" s="136" t="s">
        <v>508</v>
      </c>
      <c r="F835" s="136" t="s">
        <v>180</v>
      </c>
      <c r="G835" s="136" t="s">
        <v>1227</v>
      </c>
      <c r="H835" s="137">
        <v>5099</v>
      </c>
      <c r="I835" s="135">
        <v>4</v>
      </c>
      <c r="J835" s="140">
        <f>สกลนคร!F148</f>
        <v>505761.68</v>
      </c>
      <c r="K835" s="139">
        <f>สกลนคร!AG148</f>
        <v>623609.51</v>
      </c>
      <c r="L835" s="140">
        <f>สกลนคร!AH148</f>
        <v>1255000.1499999999</v>
      </c>
      <c r="M835" s="140">
        <f>สกลนคร!AI148</f>
        <v>1070801.01</v>
      </c>
      <c r="N835" s="136"/>
      <c r="O835" s="136"/>
      <c r="P835" s="136"/>
      <c r="Q835" s="128">
        <f t="shared" si="29"/>
        <v>184199.1399999999</v>
      </c>
      <c r="R835" s="129">
        <f t="shared" si="30"/>
        <v>246.12672092567169</v>
      </c>
    </row>
    <row r="836" spans="1:18" x14ac:dyDescent="0.35">
      <c r="A836" s="135">
        <v>15</v>
      </c>
      <c r="B836" s="136" t="s">
        <v>61</v>
      </c>
      <c r="C836" s="136" t="s">
        <v>507</v>
      </c>
      <c r="D836" s="136" t="s">
        <v>154</v>
      </c>
      <c r="E836" s="136" t="s">
        <v>508</v>
      </c>
      <c r="F836" s="136" t="s">
        <v>180</v>
      </c>
      <c r="G836" s="136" t="s">
        <v>1228</v>
      </c>
      <c r="H836" s="137">
        <v>2341</v>
      </c>
      <c r="I836" s="135">
        <v>2</v>
      </c>
      <c r="J836" s="140">
        <f>สกลนคร!F149</f>
        <v>187806.26</v>
      </c>
      <c r="K836" s="139">
        <f>สกลนคร!AG149</f>
        <v>196033.28</v>
      </c>
      <c r="L836" s="140">
        <f>สกลนคร!AH149</f>
        <v>720342.41999999993</v>
      </c>
      <c r="M836" s="140">
        <f>สกลนคร!AI149</f>
        <v>687752.32000000007</v>
      </c>
      <c r="N836" s="136"/>
      <c r="O836" s="136"/>
      <c r="P836" s="136"/>
      <c r="Q836" s="128">
        <f t="shared" si="29"/>
        <v>32590.09999999986</v>
      </c>
      <c r="R836" s="129">
        <f t="shared" si="30"/>
        <v>307.707142246903</v>
      </c>
    </row>
    <row r="837" spans="1:18" x14ac:dyDescent="0.35">
      <c r="A837" s="135">
        <v>16</v>
      </c>
      <c r="B837" s="136" t="s">
        <v>61</v>
      </c>
      <c r="C837" s="136" t="s">
        <v>507</v>
      </c>
      <c r="D837" s="136" t="s">
        <v>154</v>
      </c>
      <c r="E837" s="136" t="s">
        <v>508</v>
      </c>
      <c r="F837" s="136" t="s">
        <v>180</v>
      </c>
      <c r="G837" s="136" t="s">
        <v>1229</v>
      </c>
      <c r="H837" s="137">
        <v>1923</v>
      </c>
      <c r="I837" s="135">
        <v>2</v>
      </c>
      <c r="J837" s="140">
        <f>สกลนคร!F150</f>
        <v>419086.53</v>
      </c>
      <c r="K837" s="139">
        <f>สกลนคร!AG150</f>
        <v>450773.95</v>
      </c>
      <c r="L837" s="140">
        <f>สกลนคร!AH150</f>
        <v>980924.33</v>
      </c>
      <c r="M837" s="140">
        <f>สกลนคร!AI150</f>
        <v>837347.32</v>
      </c>
      <c r="N837" s="136"/>
      <c r="O837" s="136"/>
      <c r="P837" s="136"/>
      <c r="Q837" s="128">
        <f t="shared" si="29"/>
        <v>143577.01</v>
      </c>
      <c r="R837" s="129">
        <f t="shared" si="30"/>
        <v>510.10105564222567</v>
      </c>
    </row>
    <row r="838" spans="1:18" x14ac:dyDescent="0.35">
      <c r="A838" s="135">
        <v>17</v>
      </c>
      <c r="B838" s="136" t="s">
        <v>61</v>
      </c>
      <c r="C838" s="136" t="s">
        <v>507</v>
      </c>
      <c r="D838" s="136" t="s">
        <v>154</v>
      </c>
      <c r="E838" s="136" t="s">
        <v>508</v>
      </c>
      <c r="F838" s="136" t="s">
        <v>180</v>
      </c>
      <c r="G838" s="136" t="s">
        <v>1230</v>
      </c>
      <c r="H838" s="137">
        <v>1617</v>
      </c>
      <c r="I838" s="135">
        <v>2</v>
      </c>
      <c r="J838" s="140">
        <f>สกลนคร!F151</f>
        <v>75111.42</v>
      </c>
      <c r="K838" s="139">
        <f>สกลนคร!AG151</f>
        <v>132248.37000000002</v>
      </c>
      <c r="L838" s="140">
        <f>สกลนคร!AH151</f>
        <v>567660.94999999995</v>
      </c>
      <c r="M838" s="140">
        <f>สกลนคร!AI151</f>
        <v>620786.04</v>
      </c>
      <c r="N838" s="136"/>
      <c r="O838" s="136"/>
      <c r="P838" s="136"/>
      <c r="Q838" s="128">
        <f t="shared" si="29"/>
        <v>-53125.090000000084</v>
      </c>
      <c r="R838" s="129">
        <f t="shared" si="30"/>
        <v>351.0581014223871</v>
      </c>
    </row>
    <row r="839" spans="1:18" x14ac:dyDescent="0.35">
      <c r="A839" s="135">
        <v>18</v>
      </c>
      <c r="B839" s="136" t="s">
        <v>61</v>
      </c>
      <c r="C839" s="136" t="s">
        <v>507</v>
      </c>
      <c r="D839" s="136" t="s">
        <v>154</v>
      </c>
      <c r="E839" s="136" t="s">
        <v>508</v>
      </c>
      <c r="F839" s="136" t="s">
        <v>180</v>
      </c>
      <c r="G839" s="136" t="s">
        <v>1231</v>
      </c>
      <c r="H839" s="137">
        <v>1689</v>
      </c>
      <c r="I839" s="135">
        <v>2</v>
      </c>
      <c r="J839" s="140">
        <f>สกลนคร!F152</f>
        <v>172373.28</v>
      </c>
      <c r="K839" s="139">
        <f>สกลนคร!AG152</f>
        <v>193212.52000000002</v>
      </c>
      <c r="L839" s="140">
        <f>สกลนคร!AH152</f>
        <v>1004962.88</v>
      </c>
      <c r="M839" s="140">
        <f>สกลนคร!AI152</f>
        <v>930595.55</v>
      </c>
      <c r="N839" s="136"/>
      <c r="O839" s="136"/>
      <c r="P839" s="136"/>
      <c r="Q839" s="128">
        <f t="shared" ref="Q839:Q902" si="31">L839-M839</f>
        <v>74367.329999999958</v>
      </c>
      <c r="R839" s="129">
        <f t="shared" ref="R839:R902" si="32">L839/H839</f>
        <v>595.00466548253405</v>
      </c>
    </row>
    <row r="840" spans="1:18" x14ac:dyDescent="0.35">
      <c r="A840" s="135">
        <v>19</v>
      </c>
      <c r="B840" s="136" t="s">
        <v>61</v>
      </c>
      <c r="C840" s="136" t="s">
        <v>507</v>
      </c>
      <c r="D840" s="136" t="s">
        <v>154</v>
      </c>
      <c r="E840" s="136" t="s">
        <v>508</v>
      </c>
      <c r="F840" s="136" t="s">
        <v>180</v>
      </c>
      <c r="G840" s="136" t="s">
        <v>1232</v>
      </c>
      <c r="H840" s="137">
        <v>4089</v>
      </c>
      <c r="I840" s="135">
        <v>3</v>
      </c>
      <c r="J840" s="140">
        <f>สกลนคร!F153</f>
        <v>65419.88</v>
      </c>
      <c r="K840" s="139">
        <f>สกลนคร!AG153</f>
        <v>309912.93</v>
      </c>
      <c r="L840" s="140">
        <f>สกลนคร!AH153</f>
        <v>1430672.1600000001</v>
      </c>
      <c r="M840" s="140">
        <f>สกลนคร!AI153</f>
        <v>1156275.26</v>
      </c>
      <c r="N840" s="136"/>
      <c r="O840" s="136"/>
      <c r="P840" s="136"/>
      <c r="Q840" s="128">
        <f t="shared" si="31"/>
        <v>274396.90000000014</v>
      </c>
      <c r="R840" s="129">
        <f t="shared" si="32"/>
        <v>349.88314013206167</v>
      </c>
    </row>
    <row r="841" spans="1:18" x14ac:dyDescent="0.35">
      <c r="A841" s="135">
        <v>20</v>
      </c>
      <c r="B841" s="136" t="s">
        <v>61</v>
      </c>
      <c r="C841" s="136" t="s">
        <v>507</v>
      </c>
      <c r="D841" s="136" t="s">
        <v>154</v>
      </c>
      <c r="E841" s="136" t="s">
        <v>508</v>
      </c>
      <c r="F841" s="136" t="s">
        <v>180</v>
      </c>
      <c r="G841" s="136" t="s">
        <v>1233</v>
      </c>
      <c r="H841" s="137">
        <v>5940</v>
      </c>
      <c r="I841" s="135">
        <v>4</v>
      </c>
      <c r="J841" s="140">
        <f>สกลนคร!F154</f>
        <v>390001.36</v>
      </c>
      <c r="K841" s="139">
        <f>สกลนคร!AG154</f>
        <v>434636.75</v>
      </c>
      <c r="L841" s="140">
        <f>สกลนคร!AH154</f>
        <v>1107076.06</v>
      </c>
      <c r="M841" s="140">
        <f>สกลนคร!AI154</f>
        <v>1345186.66</v>
      </c>
      <c r="N841" s="136"/>
      <c r="O841" s="136"/>
      <c r="P841" s="136"/>
      <c r="Q841" s="128">
        <f t="shared" si="31"/>
        <v>-238110.59999999986</v>
      </c>
      <c r="R841" s="129">
        <f t="shared" si="32"/>
        <v>186.37644107744109</v>
      </c>
    </row>
    <row r="842" spans="1:18" x14ac:dyDescent="0.35">
      <c r="A842" s="135">
        <v>21</v>
      </c>
      <c r="B842" s="136" t="s">
        <v>61</v>
      </c>
      <c r="C842" s="136" t="s">
        <v>507</v>
      </c>
      <c r="D842" s="136" t="s">
        <v>154</v>
      </c>
      <c r="E842" s="136" t="s">
        <v>508</v>
      </c>
      <c r="F842" s="136" t="s">
        <v>180</v>
      </c>
      <c r="G842" s="136" t="s">
        <v>1234</v>
      </c>
      <c r="H842" s="137">
        <v>3290</v>
      </c>
      <c r="I842" s="135">
        <v>3</v>
      </c>
      <c r="J842" s="140">
        <f>สกลนคร!F155</f>
        <v>426648.06</v>
      </c>
      <c r="K842" s="139">
        <f>สกลนคร!AG155</f>
        <v>513672.55</v>
      </c>
      <c r="L842" s="140">
        <f>สกลนคร!AH155</f>
        <v>1189503.48</v>
      </c>
      <c r="M842" s="140">
        <f>สกลนคร!AI155</f>
        <v>1127238.9900000002</v>
      </c>
      <c r="N842" s="136"/>
      <c r="O842" s="136"/>
      <c r="P842" s="136"/>
      <c r="Q842" s="128">
        <f t="shared" si="31"/>
        <v>62264.489999999758</v>
      </c>
      <c r="R842" s="129">
        <f t="shared" si="32"/>
        <v>361.55120972644374</v>
      </c>
    </row>
    <row r="843" spans="1:18" s="147" customFormat="1" x14ac:dyDescent="0.35">
      <c r="A843" s="141">
        <v>12</v>
      </c>
      <c r="B843" s="142" t="s">
        <v>61</v>
      </c>
      <c r="C843" s="142"/>
      <c r="D843" s="142"/>
      <c r="E843" s="142" t="s">
        <v>77</v>
      </c>
      <c r="F843" s="142"/>
      <c r="G843" s="142" t="s">
        <v>510</v>
      </c>
      <c r="H843" s="148">
        <f>SUM(H822:H842)</f>
        <v>88131</v>
      </c>
      <c r="I843" s="141"/>
      <c r="J843" s="144">
        <f>SUM(J822:J842)</f>
        <v>6175919.7799999993</v>
      </c>
      <c r="K843" s="144">
        <f>SUM(K822:K842)</f>
        <v>7522119.080000001</v>
      </c>
      <c r="L843" s="144">
        <f>SUM(L822:L842)</f>
        <v>23334608.379999995</v>
      </c>
      <c r="M843" s="144">
        <f>SUM(M822:M842)</f>
        <v>22559741.57</v>
      </c>
      <c r="N843" s="142">
        <v>20</v>
      </c>
      <c r="O843" s="142">
        <v>20</v>
      </c>
      <c r="P843" s="142">
        <f>N843-O843</f>
        <v>0</v>
      </c>
      <c r="Q843" s="145">
        <f t="shared" si="31"/>
        <v>774866.80999999493</v>
      </c>
      <c r="R843" s="146">
        <f>L843/H843</f>
        <v>264.77185530630533</v>
      </c>
    </row>
    <row r="844" spans="1:18" x14ac:dyDescent="0.35">
      <c r="A844" s="135">
        <v>1</v>
      </c>
      <c r="B844" s="136" t="s">
        <v>61</v>
      </c>
      <c r="C844" s="136" t="s">
        <v>511</v>
      </c>
      <c r="D844" s="136" t="s">
        <v>142</v>
      </c>
      <c r="E844" s="136" t="s">
        <v>512</v>
      </c>
      <c r="F844" s="136" t="s">
        <v>210</v>
      </c>
      <c r="G844" s="136" t="s">
        <v>513</v>
      </c>
      <c r="H844" s="137"/>
      <c r="I844" s="135"/>
      <c r="J844" s="138"/>
      <c r="K844" s="139"/>
      <c r="L844" s="140"/>
      <c r="M844" s="140"/>
      <c r="N844" s="136"/>
      <c r="O844" s="136"/>
      <c r="P844" s="136"/>
    </row>
    <row r="845" spans="1:18" x14ac:dyDescent="0.35">
      <c r="A845" s="135">
        <v>2</v>
      </c>
      <c r="B845" s="136" t="s">
        <v>61</v>
      </c>
      <c r="C845" s="136" t="s">
        <v>511</v>
      </c>
      <c r="D845" s="136" t="s">
        <v>142</v>
      </c>
      <c r="E845" s="136" t="s">
        <v>512</v>
      </c>
      <c r="F845" s="136" t="s">
        <v>180</v>
      </c>
      <c r="G845" s="136" t="s">
        <v>1235</v>
      </c>
      <c r="H845" s="137">
        <v>3875</v>
      </c>
      <c r="I845" s="135">
        <v>3</v>
      </c>
      <c r="J845" s="140">
        <f>สกลนคร!F156</f>
        <v>47407.86</v>
      </c>
      <c r="K845" s="139">
        <f>สกลนคร!AG156</f>
        <v>108571.14000000001</v>
      </c>
      <c r="L845" s="140">
        <f>สกลนคร!AH156</f>
        <v>1283567.72</v>
      </c>
      <c r="M845" s="140">
        <f>สกลนคร!AI156</f>
        <v>1506557.54</v>
      </c>
      <c r="N845" s="136"/>
      <c r="O845" s="136"/>
      <c r="P845" s="136"/>
      <c r="Q845" s="128">
        <f t="shared" si="31"/>
        <v>-222989.82000000007</v>
      </c>
      <c r="R845" s="129">
        <f t="shared" si="32"/>
        <v>331.24328258064514</v>
      </c>
    </row>
    <row r="846" spans="1:18" x14ac:dyDescent="0.35">
      <c r="A846" s="135">
        <v>3</v>
      </c>
      <c r="B846" s="136" t="s">
        <v>61</v>
      </c>
      <c r="C846" s="136" t="s">
        <v>511</v>
      </c>
      <c r="D846" s="136" t="s">
        <v>142</v>
      </c>
      <c r="E846" s="136" t="s">
        <v>512</v>
      </c>
      <c r="F846" s="136" t="s">
        <v>180</v>
      </c>
      <c r="G846" s="136" t="s">
        <v>1236</v>
      </c>
      <c r="H846" s="137">
        <v>4209</v>
      </c>
      <c r="I846" s="135">
        <v>3</v>
      </c>
      <c r="J846" s="140">
        <f>สกลนคร!F157</f>
        <v>125512.2</v>
      </c>
      <c r="K846" s="139">
        <f>สกลนคร!AG157</f>
        <v>149455.29999999999</v>
      </c>
      <c r="L846" s="140">
        <f>สกลนคร!AH157</f>
        <v>661476.25</v>
      </c>
      <c r="M846" s="140">
        <f>สกลนคร!AI157</f>
        <v>765635.70000000007</v>
      </c>
      <c r="N846" s="136"/>
      <c r="O846" s="136"/>
      <c r="P846" s="136"/>
      <c r="Q846" s="128">
        <f t="shared" si="31"/>
        <v>-104159.45000000007</v>
      </c>
      <c r="R846" s="129">
        <f t="shared" si="32"/>
        <v>157.15757899738657</v>
      </c>
    </row>
    <row r="847" spans="1:18" x14ac:dyDescent="0.35">
      <c r="A847" s="135">
        <v>4</v>
      </c>
      <c r="B847" s="136" t="s">
        <v>61</v>
      </c>
      <c r="C847" s="136" t="s">
        <v>511</v>
      </c>
      <c r="D847" s="136" t="s">
        <v>142</v>
      </c>
      <c r="E847" s="136" t="s">
        <v>512</v>
      </c>
      <c r="F847" s="136" t="s">
        <v>180</v>
      </c>
      <c r="G847" s="136" t="s">
        <v>1237</v>
      </c>
      <c r="H847" s="137">
        <v>5209</v>
      </c>
      <c r="I847" s="135">
        <v>4</v>
      </c>
      <c r="J847" s="140">
        <f>สกลนคร!F158</f>
        <v>450229.28</v>
      </c>
      <c r="K847" s="139">
        <f>สกลนคร!AG158</f>
        <v>501690.41000000003</v>
      </c>
      <c r="L847" s="140">
        <f>สกลนคร!AH158</f>
        <v>1181604.48</v>
      </c>
      <c r="M847" s="140">
        <f>สกลนคร!AI158</f>
        <v>1267109.03</v>
      </c>
      <c r="N847" s="136"/>
      <c r="O847" s="136"/>
      <c r="P847" s="136"/>
      <c r="Q847" s="128">
        <f t="shared" si="31"/>
        <v>-85504.550000000047</v>
      </c>
      <c r="R847" s="129">
        <f t="shared" si="32"/>
        <v>226.8390247648301</v>
      </c>
    </row>
    <row r="848" spans="1:18" x14ac:dyDescent="0.35">
      <c r="A848" s="135">
        <v>5</v>
      </c>
      <c r="B848" s="136" t="s">
        <v>61</v>
      </c>
      <c r="C848" s="136" t="s">
        <v>511</v>
      </c>
      <c r="D848" s="136" t="s">
        <v>142</v>
      </c>
      <c r="E848" s="136" t="s">
        <v>512</v>
      </c>
      <c r="F848" s="136" t="s">
        <v>180</v>
      </c>
      <c r="G848" s="136" t="s">
        <v>1238</v>
      </c>
      <c r="H848" s="137">
        <v>5460</v>
      </c>
      <c r="I848" s="135">
        <v>4</v>
      </c>
      <c r="J848" s="140">
        <f>สกลนคร!F159</f>
        <v>286134.78000000003</v>
      </c>
      <c r="K848" s="139">
        <f>สกลนคร!AG159</f>
        <v>355043.68000000005</v>
      </c>
      <c r="L848" s="140">
        <f>สกลนคร!AH159</f>
        <v>836239.73</v>
      </c>
      <c r="M848" s="140">
        <f>สกลนคร!AI159</f>
        <v>866428.68</v>
      </c>
      <c r="N848" s="136"/>
      <c r="O848" s="136"/>
      <c r="P848" s="136"/>
      <c r="Q848" s="128">
        <f t="shared" si="31"/>
        <v>-30188.95000000007</v>
      </c>
      <c r="R848" s="129">
        <f t="shared" si="32"/>
        <v>153.15745970695971</v>
      </c>
    </row>
    <row r="849" spans="1:18" s="147" customFormat="1" x14ac:dyDescent="0.35">
      <c r="A849" s="141">
        <v>13</v>
      </c>
      <c r="B849" s="142" t="s">
        <v>61</v>
      </c>
      <c r="C849" s="142"/>
      <c r="D849" s="142"/>
      <c r="E849" s="142" t="s">
        <v>77</v>
      </c>
      <c r="F849" s="142"/>
      <c r="G849" s="142" t="s">
        <v>514</v>
      </c>
      <c r="H849" s="148">
        <f>SUM(H845:H848)</f>
        <v>18753</v>
      </c>
      <c r="I849" s="141"/>
      <c r="J849" s="144">
        <f>SUM(J844:J848)</f>
        <v>909284.12000000011</v>
      </c>
      <c r="K849" s="144">
        <f>SUM(K844:K848)</f>
        <v>1114760.5300000003</v>
      </c>
      <c r="L849" s="144">
        <f>SUM(L844:L848)</f>
        <v>3962888.18</v>
      </c>
      <c r="M849" s="144">
        <f>SUM(M844:M848)</f>
        <v>4405730.95</v>
      </c>
      <c r="N849" s="142">
        <v>4</v>
      </c>
      <c r="O849" s="142">
        <v>4</v>
      </c>
      <c r="P849" s="142">
        <f>N849-O849</f>
        <v>0</v>
      </c>
      <c r="Q849" s="145">
        <f t="shared" si="31"/>
        <v>-442842.77</v>
      </c>
      <c r="R849" s="146">
        <f>L849/H849</f>
        <v>211.32022503066176</v>
      </c>
    </row>
    <row r="850" spans="1:18" x14ac:dyDescent="0.35">
      <c r="A850" s="135">
        <v>1</v>
      </c>
      <c r="B850" s="136" t="s">
        <v>61</v>
      </c>
      <c r="C850" s="136" t="s">
        <v>515</v>
      </c>
      <c r="D850" s="136" t="s">
        <v>145</v>
      </c>
      <c r="E850" s="136" t="s">
        <v>516</v>
      </c>
      <c r="F850" s="136" t="s">
        <v>210</v>
      </c>
      <c r="G850" s="136" t="s">
        <v>517</v>
      </c>
      <c r="H850" s="137"/>
      <c r="I850" s="135"/>
      <c r="J850" s="138"/>
      <c r="K850" s="139"/>
      <c r="L850" s="140"/>
      <c r="M850" s="140"/>
      <c r="N850" s="136"/>
      <c r="O850" s="136"/>
      <c r="P850" s="136"/>
    </row>
    <row r="851" spans="1:18" x14ac:dyDescent="0.35">
      <c r="A851" s="135">
        <v>2</v>
      </c>
      <c r="B851" s="136" t="s">
        <v>61</v>
      </c>
      <c r="C851" s="136" t="s">
        <v>515</v>
      </c>
      <c r="D851" s="136" t="s">
        <v>145</v>
      </c>
      <c r="E851" s="136" t="s">
        <v>516</v>
      </c>
      <c r="F851" s="136" t="s">
        <v>180</v>
      </c>
      <c r="G851" s="136" t="s">
        <v>1239</v>
      </c>
      <c r="H851" s="137">
        <v>2090</v>
      </c>
      <c r="I851" s="135">
        <v>2</v>
      </c>
      <c r="J851" s="140">
        <f>สกลนคร!F160</f>
        <v>376263.18</v>
      </c>
      <c r="K851" s="139">
        <f>สกลนคร!AG160</f>
        <v>373709.92</v>
      </c>
      <c r="L851" s="140">
        <f>สกลนคร!AH160</f>
        <v>1034733.98</v>
      </c>
      <c r="M851" s="140">
        <f>สกลนคร!AI160</f>
        <v>892685.05</v>
      </c>
      <c r="N851" s="136"/>
      <c r="O851" s="136"/>
      <c r="P851" s="136"/>
      <c r="Q851" s="128">
        <f t="shared" si="31"/>
        <v>142048.92999999993</v>
      </c>
      <c r="R851" s="129">
        <f t="shared" si="32"/>
        <v>495.08802870813395</v>
      </c>
    </row>
    <row r="852" spans="1:18" x14ac:dyDescent="0.35">
      <c r="A852" s="135">
        <v>3</v>
      </c>
      <c r="B852" s="136" t="s">
        <v>61</v>
      </c>
      <c r="C852" s="136" t="s">
        <v>515</v>
      </c>
      <c r="D852" s="136" t="s">
        <v>145</v>
      </c>
      <c r="E852" s="136" t="s">
        <v>516</v>
      </c>
      <c r="F852" s="136" t="s">
        <v>180</v>
      </c>
      <c r="G852" s="136" t="s">
        <v>1240</v>
      </c>
      <c r="H852" s="137">
        <v>3852</v>
      </c>
      <c r="I852" s="135">
        <v>3</v>
      </c>
      <c r="J852" s="140">
        <f>สกลนคร!F161</f>
        <v>248147.71</v>
      </c>
      <c r="K852" s="139">
        <f>สกลนคร!AG161</f>
        <v>283911.18</v>
      </c>
      <c r="L852" s="140">
        <f>สกลนคร!AH161</f>
        <v>1482788.6800000002</v>
      </c>
      <c r="M852" s="140">
        <f>สกลนคร!AI161</f>
        <v>1458920.4500000002</v>
      </c>
      <c r="N852" s="136"/>
      <c r="O852" s="136"/>
      <c r="P852" s="136"/>
      <c r="Q852" s="128">
        <f t="shared" si="31"/>
        <v>23868.229999999981</v>
      </c>
      <c r="R852" s="129">
        <f t="shared" si="32"/>
        <v>384.93994807892011</v>
      </c>
    </row>
    <row r="853" spans="1:18" x14ac:dyDescent="0.35">
      <c r="A853" s="135">
        <v>4</v>
      </c>
      <c r="B853" s="136" t="s">
        <v>61</v>
      </c>
      <c r="C853" s="136" t="s">
        <v>515</v>
      </c>
      <c r="D853" s="136" t="s">
        <v>145</v>
      </c>
      <c r="E853" s="136" t="s">
        <v>516</v>
      </c>
      <c r="F853" s="136" t="s">
        <v>180</v>
      </c>
      <c r="G853" s="136" t="s">
        <v>1241</v>
      </c>
      <c r="H853" s="137">
        <v>4000</v>
      </c>
      <c r="I853" s="135">
        <v>3</v>
      </c>
      <c r="J853" s="140">
        <f>สกลนคร!F162</f>
        <v>277283.3</v>
      </c>
      <c r="K853" s="139">
        <f>สกลนคร!AG162</f>
        <v>293298.06</v>
      </c>
      <c r="L853" s="140">
        <f>สกลนคร!AH162</f>
        <v>1150303.8299999998</v>
      </c>
      <c r="M853" s="140">
        <f>สกลนคร!AI162</f>
        <v>1047955.49</v>
      </c>
      <c r="N853" s="136"/>
      <c r="O853" s="136"/>
      <c r="P853" s="136"/>
      <c r="Q853" s="128">
        <f t="shared" si="31"/>
        <v>102348.33999999985</v>
      </c>
      <c r="R853" s="129">
        <f t="shared" si="32"/>
        <v>287.57595749999996</v>
      </c>
    </row>
    <row r="854" spans="1:18" x14ac:dyDescent="0.35">
      <c r="A854" s="135">
        <v>5</v>
      </c>
      <c r="B854" s="136" t="s">
        <v>61</v>
      </c>
      <c r="C854" s="136" t="s">
        <v>515</v>
      </c>
      <c r="D854" s="136" t="s">
        <v>145</v>
      </c>
      <c r="E854" s="136" t="s">
        <v>516</v>
      </c>
      <c r="F854" s="136" t="s">
        <v>180</v>
      </c>
      <c r="G854" s="136" t="s">
        <v>1242</v>
      </c>
      <c r="H854" s="137">
        <v>5502</v>
      </c>
      <c r="I854" s="135">
        <v>4</v>
      </c>
      <c r="J854" s="140">
        <f>สกลนคร!F163</f>
        <v>572747.51</v>
      </c>
      <c r="K854" s="139">
        <f>สกลนคร!AG163</f>
        <v>628669.19000000006</v>
      </c>
      <c r="L854" s="140">
        <f>สกลนคร!AH163</f>
        <v>1749346.94</v>
      </c>
      <c r="M854" s="140">
        <f>สกลนคร!AI163</f>
        <v>1443458.65</v>
      </c>
      <c r="N854" s="136"/>
      <c r="O854" s="136"/>
      <c r="P854" s="136"/>
      <c r="Q854" s="128">
        <f t="shared" si="31"/>
        <v>305888.29000000004</v>
      </c>
      <c r="R854" s="129">
        <f t="shared" si="32"/>
        <v>317.94746274082149</v>
      </c>
    </row>
    <row r="855" spans="1:18" s="147" customFormat="1" x14ac:dyDescent="0.35">
      <c r="A855" s="141">
        <v>14</v>
      </c>
      <c r="B855" s="142" t="s">
        <v>61</v>
      </c>
      <c r="C855" s="142"/>
      <c r="D855" s="142"/>
      <c r="E855" s="142" t="s">
        <v>77</v>
      </c>
      <c r="F855" s="142"/>
      <c r="G855" s="142" t="s">
        <v>518</v>
      </c>
      <c r="H855" s="148">
        <f>SUM(H851:H854)</f>
        <v>15444</v>
      </c>
      <c r="I855" s="141"/>
      <c r="J855" s="144">
        <f>SUM(J850:J854)</f>
        <v>1474441.7</v>
      </c>
      <c r="K855" s="144">
        <f>SUM(K850:K854)</f>
        <v>1579588.35</v>
      </c>
      <c r="L855" s="144">
        <f>SUM(L850:L854)</f>
        <v>5417173.4299999997</v>
      </c>
      <c r="M855" s="144">
        <f>SUM(M850:M854)</f>
        <v>4843019.6400000006</v>
      </c>
      <c r="N855" s="142">
        <v>4</v>
      </c>
      <c r="O855" s="142">
        <v>4</v>
      </c>
      <c r="P855" s="142">
        <f>N855-O855</f>
        <v>0</v>
      </c>
      <c r="Q855" s="145">
        <f t="shared" si="31"/>
        <v>574153.78999999911</v>
      </c>
      <c r="R855" s="146">
        <f>L855/H855</f>
        <v>350.76233035483034</v>
      </c>
    </row>
    <row r="856" spans="1:18" x14ac:dyDescent="0.35">
      <c r="A856" s="135">
        <v>1</v>
      </c>
      <c r="B856" s="136" t="s">
        <v>61</v>
      </c>
      <c r="C856" s="136" t="s">
        <v>519</v>
      </c>
      <c r="D856" s="136" t="s">
        <v>148</v>
      </c>
      <c r="E856" s="136" t="s">
        <v>520</v>
      </c>
      <c r="F856" s="136" t="s">
        <v>210</v>
      </c>
      <c r="G856" s="136" t="s">
        <v>521</v>
      </c>
      <c r="H856" s="137"/>
      <c r="I856" s="135"/>
      <c r="J856" s="138"/>
      <c r="K856" s="139"/>
      <c r="L856" s="140"/>
      <c r="M856" s="140"/>
      <c r="N856" s="136"/>
      <c r="O856" s="136"/>
      <c r="P856" s="136"/>
    </row>
    <row r="857" spans="1:18" x14ac:dyDescent="0.35">
      <c r="A857" s="135">
        <v>2</v>
      </c>
      <c r="B857" s="136" t="s">
        <v>61</v>
      </c>
      <c r="C857" s="136" t="s">
        <v>519</v>
      </c>
      <c r="D857" s="136" t="s">
        <v>148</v>
      </c>
      <c r="E857" s="136" t="s">
        <v>520</v>
      </c>
      <c r="F857" s="136" t="s">
        <v>180</v>
      </c>
      <c r="G857" s="136" t="s">
        <v>1243</v>
      </c>
      <c r="H857" s="137">
        <v>2505</v>
      </c>
      <c r="I857" s="135">
        <v>2</v>
      </c>
      <c r="J857" s="140">
        <f>สกลนคร!F164</f>
        <v>1182933.3400000001</v>
      </c>
      <c r="K857" s="139">
        <f>สกลนคร!AG164</f>
        <v>1232999.3400000001</v>
      </c>
      <c r="L857" s="140">
        <f>สกลนคร!AH164</f>
        <v>1023166.25</v>
      </c>
      <c r="M857" s="140">
        <f>สกลนคร!AI164</f>
        <v>772542.99</v>
      </c>
      <c r="N857" s="136"/>
      <c r="O857" s="136"/>
      <c r="P857" s="136"/>
      <c r="Q857" s="128">
        <f t="shared" si="31"/>
        <v>250623.26</v>
      </c>
      <c r="R857" s="129">
        <f t="shared" si="32"/>
        <v>408.4496007984032</v>
      </c>
    </row>
    <row r="858" spans="1:18" x14ac:dyDescent="0.35">
      <c r="A858" s="135">
        <v>3</v>
      </c>
      <c r="B858" s="136" t="s">
        <v>61</v>
      </c>
      <c r="C858" s="136" t="s">
        <v>519</v>
      </c>
      <c r="D858" s="136" t="s">
        <v>148</v>
      </c>
      <c r="E858" s="136" t="s">
        <v>520</v>
      </c>
      <c r="F858" s="136" t="s">
        <v>180</v>
      </c>
      <c r="G858" s="136" t="s">
        <v>1244</v>
      </c>
      <c r="H858" s="137">
        <v>3733</v>
      </c>
      <c r="I858" s="135">
        <v>3</v>
      </c>
      <c r="J858" s="140">
        <f>สกลนคร!F165</f>
        <v>1181644.82</v>
      </c>
      <c r="K858" s="139">
        <f>สกลนคร!AG165</f>
        <v>1195785.3900000001</v>
      </c>
      <c r="L858" s="140">
        <f>สกลนคร!AH165</f>
        <v>1093328.73</v>
      </c>
      <c r="M858" s="140">
        <f>สกลนคร!AI165</f>
        <v>892600.13</v>
      </c>
      <c r="N858" s="136"/>
      <c r="O858" s="136"/>
      <c r="P858" s="136"/>
      <c r="Q858" s="128">
        <f t="shared" si="31"/>
        <v>200728.59999999998</v>
      </c>
      <c r="R858" s="129">
        <f t="shared" si="32"/>
        <v>292.88206000535763</v>
      </c>
    </row>
    <row r="859" spans="1:18" x14ac:dyDescent="0.35">
      <c r="A859" s="135">
        <v>4</v>
      </c>
      <c r="B859" s="136" t="s">
        <v>61</v>
      </c>
      <c r="C859" s="136" t="s">
        <v>519</v>
      </c>
      <c r="D859" s="136" t="s">
        <v>148</v>
      </c>
      <c r="E859" s="136" t="s">
        <v>520</v>
      </c>
      <c r="F859" s="136" t="s">
        <v>180</v>
      </c>
      <c r="G859" s="136" t="s">
        <v>1245</v>
      </c>
      <c r="H859" s="137">
        <v>5221</v>
      </c>
      <c r="I859" s="135">
        <v>4</v>
      </c>
      <c r="J859" s="140">
        <f>สกลนคร!F166</f>
        <v>825162.16</v>
      </c>
      <c r="K859" s="139">
        <f>สกลนคร!AG166</f>
        <v>864213.86</v>
      </c>
      <c r="L859" s="140">
        <f>สกลนคร!AH166</f>
        <v>1374381.69</v>
      </c>
      <c r="M859" s="140">
        <f>สกลนคร!AI166</f>
        <v>1019576.85</v>
      </c>
      <c r="N859" s="136"/>
      <c r="O859" s="136"/>
      <c r="P859" s="136"/>
      <c r="Q859" s="128">
        <f t="shared" si="31"/>
        <v>354804.83999999997</v>
      </c>
      <c r="R859" s="129">
        <f t="shared" si="32"/>
        <v>263.241082168167</v>
      </c>
    </row>
    <row r="860" spans="1:18" x14ac:dyDescent="0.35">
      <c r="A860" s="135">
        <v>5</v>
      </c>
      <c r="B860" s="136" t="s">
        <v>61</v>
      </c>
      <c r="C860" s="136" t="s">
        <v>519</v>
      </c>
      <c r="D860" s="136" t="s">
        <v>148</v>
      </c>
      <c r="E860" s="136" t="s">
        <v>520</v>
      </c>
      <c r="F860" s="136" t="s">
        <v>180</v>
      </c>
      <c r="G860" s="136" t="s">
        <v>1246</v>
      </c>
      <c r="H860" s="137">
        <v>2747</v>
      </c>
      <c r="I860" s="135">
        <v>2</v>
      </c>
      <c r="J860" s="140">
        <f>สกลนคร!F167</f>
        <v>842169.01</v>
      </c>
      <c r="K860" s="139">
        <f>สกลนคร!AG167</f>
        <v>838775.82000000007</v>
      </c>
      <c r="L860" s="140">
        <f>สกลนคร!AH167</f>
        <v>1421071.6099999999</v>
      </c>
      <c r="M860" s="140">
        <f>สกลนคร!AI167</f>
        <v>1239779.58</v>
      </c>
      <c r="N860" s="136"/>
      <c r="O860" s="136"/>
      <c r="P860" s="136"/>
      <c r="Q860" s="128">
        <f t="shared" si="31"/>
        <v>181292.0299999998</v>
      </c>
      <c r="R860" s="129">
        <f t="shared" si="32"/>
        <v>517.31765926465232</v>
      </c>
    </row>
    <row r="861" spans="1:18" x14ac:dyDescent="0.35">
      <c r="A861" s="135">
        <v>6</v>
      </c>
      <c r="B861" s="136" t="s">
        <v>61</v>
      </c>
      <c r="C861" s="136" t="s">
        <v>519</v>
      </c>
      <c r="D861" s="136" t="s">
        <v>148</v>
      </c>
      <c r="E861" s="136" t="s">
        <v>520</v>
      </c>
      <c r="F861" s="136" t="s">
        <v>180</v>
      </c>
      <c r="G861" s="136" t="s">
        <v>1247</v>
      </c>
      <c r="H861" s="137">
        <v>3860</v>
      </c>
      <c r="I861" s="135">
        <v>3</v>
      </c>
      <c r="J861" s="140">
        <f>สกลนคร!F168</f>
        <v>523388</v>
      </c>
      <c r="K861" s="139">
        <f>สกลนคร!AG168</f>
        <v>522211.01</v>
      </c>
      <c r="L861" s="140">
        <f>สกลนคร!AH168</f>
        <v>1609528.4300000002</v>
      </c>
      <c r="M861" s="140">
        <f>สกลนคร!AI168</f>
        <v>1737968.62</v>
      </c>
      <c r="N861" s="136"/>
      <c r="O861" s="136"/>
      <c r="P861" s="136"/>
      <c r="Q861" s="128">
        <f t="shared" si="31"/>
        <v>-128440.18999999994</v>
      </c>
      <c r="R861" s="129">
        <f t="shared" si="32"/>
        <v>416.97627720207259</v>
      </c>
    </row>
    <row r="862" spans="1:18" s="147" customFormat="1" x14ac:dyDescent="0.35">
      <c r="A862" s="141">
        <v>15</v>
      </c>
      <c r="B862" s="142" t="s">
        <v>61</v>
      </c>
      <c r="C862" s="142"/>
      <c r="D862" s="142"/>
      <c r="E862" s="142" t="s">
        <v>77</v>
      </c>
      <c r="F862" s="142"/>
      <c r="G862" s="142" t="s">
        <v>522</v>
      </c>
      <c r="H862" s="148">
        <f>SUM(H857:H861)</f>
        <v>18066</v>
      </c>
      <c r="I862" s="141"/>
      <c r="J862" s="144">
        <f>SUM(J856:J861)</f>
        <v>4555297.33</v>
      </c>
      <c r="K862" s="179">
        <f>SUM(K856:K861)</f>
        <v>4653985.42</v>
      </c>
      <c r="L862" s="144">
        <f>SUM(L856:L861)</f>
        <v>6521476.709999999</v>
      </c>
      <c r="M862" s="144">
        <f>SUM(M856:M861)</f>
        <v>5662468.1699999999</v>
      </c>
      <c r="N862" s="142">
        <v>5</v>
      </c>
      <c r="O862" s="142">
        <v>5</v>
      </c>
      <c r="P862" s="142">
        <f>N862-O862</f>
        <v>0</v>
      </c>
      <c r="Q862" s="145">
        <f t="shared" si="31"/>
        <v>859008.53999999911</v>
      </c>
      <c r="R862" s="146">
        <f>L862/H862</f>
        <v>360.98066589173027</v>
      </c>
    </row>
    <row r="863" spans="1:18" x14ac:dyDescent="0.35">
      <c r="A863" s="135">
        <v>1</v>
      </c>
      <c r="B863" s="136" t="s">
        <v>61</v>
      </c>
      <c r="C863" s="136" t="s">
        <v>523</v>
      </c>
      <c r="D863" s="136" t="s">
        <v>150</v>
      </c>
      <c r="E863" s="136" t="s">
        <v>524</v>
      </c>
      <c r="F863" s="136" t="s">
        <v>210</v>
      </c>
      <c r="G863" s="136" t="s">
        <v>525</v>
      </c>
      <c r="H863" s="137"/>
      <c r="I863" s="135"/>
      <c r="J863" s="138"/>
      <c r="K863" s="139"/>
      <c r="L863" s="140"/>
      <c r="M863" s="140"/>
      <c r="N863" s="136"/>
      <c r="O863" s="136"/>
      <c r="P863" s="136"/>
    </row>
    <row r="864" spans="1:18" x14ac:dyDescent="0.35">
      <c r="A864" s="135">
        <v>2</v>
      </c>
      <c r="B864" s="136" t="s">
        <v>61</v>
      </c>
      <c r="C864" s="136" t="s">
        <v>523</v>
      </c>
      <c r="D864" s="136" t="s">
        <v>150</v>
      </c>
      <c r="E864" s="136" t="s">
        <v>524</v>
      </c>
      <c r="F864" s="136" t="s">
        <v>180</v>
      </c>
      <c r="G864" s="136" t="s">
        <v>1248</v>
      </c>
      <c r="H864" s="137">
        <v>992</v>
      </c>
      <c r="I864" s="135">
        <v>1</v>
      </c>
      <c r="J864" s="140">
        <f>สกลนคร!F169</f>
        <v>559088.21</v>
      </c>
      <c r="K864" s="139">
        <f>สกลนคร!AG169</f>
        <v>626171.04999999993</v>
      </c>
      <c r="L864" s="140">
        <f>สกลนคร!AH169</f>
        <v>803527.5</v>
      </c>
      <c r="M864" s="140">
        <f>สกลนคร!AI169</f>
        <v>727300.34</v>
      </c>
      <c r="N864" s="136"/>
      <c r="O864" s="136"/>
      <c r="P864" s="136"/>
      <c r="Q864" s="128">
        <f t="shared" si="31"/>
        <v>76227.160000000033</v>
      </c>
      <c r="R864" s="129">
        <f t="shared" si="32"/>
        <v>810.00756048387098</v>
      </c>
    </row>
    <row r="865" spans="1:18" x14ac:dyDescent="0.35">
      <c r="A865" s="135">
        <v>3</v>
      </c>
      <c r="B865" s="136" t="s">
        <v>61</v>
      </c>
      <c r="C865" s="136" t="s">
        <v>523</v>
      </c>
      <c r="D865" s="136" t="s">
        <v>150</v>
      </c>
      <c r="E865" s="136" t="s">
        <v>524</v>
      </c>
      <c r="F865" s="136" t="s">
        <v>180</v>
      </c>
      <c r="G865" s="136" t="s">
        <v>1249</v>
      </c>
      <c r="H865" s="137">
        <v>5690</v>
      </c>
      <c r="I865" s="135">
        <v>4</v>
      </c>
      <c r="J865" s="140">
        <f>สกลนคร!F170</f>
        <v>709168.71</v>
      </c>
      <c r="K865" s="139">
        <f>สกลนคร!AG170</f>
        <v>652985.40999999992</v>
      </c>
      <c r="L865" s="140">
        <f>สกลนคร!AH170</f>
        <v>1214273.83</v>
      </c>
      <c r="M865" s="140">
        <f>สกลนคร!AI170</f>
        <v>1162948.24</v>
      </c>
      <c r="N865" s="136"/>
      <c r="O865" s="136"/>
      <c r="P865" s="136"/>
      <c r="Q865" s="128">
        <f t="shared" si="31"/>
        <v>51325.590000000084</v>
      </c>
      <c r="R865" s="129">
        <f t="shared" si="32"/>
        <v>213.40489103690686</v>
      </c>
    </row>
    <row r="866" spans="1:18" x14ac:dyDescent="0.35">
      <c r="A866" s="135">
        <v>4</v>
      </c>
      <c r="B866" s="136" t="s">
        <v>61</v>
      </c>
      <c r="C866" s="136" t="s">
        <v>523</v>
      </c>
      <c r="D866" s="136" t="s">
        <v>150</v>
      </c>
      <c r="E866" s="136" t="s">
        <v>524</v>
      </c>
      <c r="F866" s="136" t="s">
        <v>180</v>
      </c>
      <c r="G866" s="136" t="s">
        <v>1250</v>
      </c>
      <c r="H866" s="137">
        <v>3265</v>
      </c>
      <c r="I866" s="135">
        <v>3</v>
      </c>
      <c r="J866" s="140">
        <f>สกลนคร!F171</f>
        <v>517972.67</v>
      </c>
      <c r="K866" s="139">
        <f>สกลนคร!AG171</f>
        <v>623272.15</v>
      </c>
      <c r="L866" s="140">
        <f>สกลนคร!AH171</f>
        <v>980402.24</v>
      </c>
      <c r="M866" s="140">
        <f>สกลนคร!AI171</f>
        <v>963788.42</v>
      </c>
      <c r="N866" s="136"/>
      <c r="O866" s="136"/>
      <c r="P866" s="136"/>
      <c r="Q866" s="128">
        <f t="shared" si="31"/>
        <v>16613.819999999949</v>
      </c>
      <c r="R866" s="129">
        <f t="shared" si="32"/>
        <v>300.27633690658502</v>
      </c>
    </row>
    <row r="867" spans="1:18" x14ac:dyDescent="0.35">
      <c r="A867" s="135">
        <v>5</v>
      </c>
      <c r="B867" s="136" t="s">
        <v>61</v>
      </c>
      <c r="C867" s="136" t="s">
        <v>523</v>
      </c>
      <c r="D867" s="136" t="s">
        <v>150</v>
      </c>
      <c r="E867" s="136" t="s">
        <v>524</v>
      </c>
      <c r="F867" s="136" t="s">
        <v>180</v>
      </c>
      <c r="G867" s="136" t="s">
        <v>1251</v>
      </c>
      <c r="H867" s="137">
        <v>5131</v>
      </c>
      <c r="I867" s="135">
        <v>4</v>
      </c>
      <c r="J867" s="140">
        <f>สกลนคร!F172</f>
        <v>630209.55000000005</v>
      </c>
      <c r="K867" s="139">
        <f>สกลนคร!AG172</f>
        <v>497369.49000000005</v>
      </c>
      <c r="L867" s="140">
        <f>สกลนคร!AH172</f>
        <v>1268886.55</v>
      </c>
      <c r="M867" s="140">
        <f>สกลนคร!AI172</f>
        <v>1273654.99</v>
      </c>
      <c r="N867" s="136"/>
      <c r="O867" s="136"/>
      <c r="P867" s="136"/>
      <c r="Q867" s="128">
        <f t="shared" si="31"/>
        <v>-4768.4399999999441</v>
      </c>
      <c r="R867" s="129">
        <f t="shared" si="32"/>
        <v>247.29809978561684</v>
      </c>
    </row>
    <row r="868" spans="1:18" x14ac:dyDescent="0.35">
      <c r="A868" s="135">
        <v>6</v>
      </c>
      <c r="B868" s="136" t="s">
        <v>61</v>
      </c>
      <c r="C868" s="136" t="s">
        <v>523</v>
      </c>
      <c r="D868" s="136" t="s">
        <v>150</v>
      </c>
      <c r="E868" s="136" t="s">
        <v>524</v>
      </c>
      <c r="F868" s="136" t="s">
        <v>180</v>
      </c>
      <c r="G868" s="136" t="s">
        <v>1252</v>
      </c>
      <c r="H868" s="137">
        <v>3470</v>
      </c>
      <c r="I868" s="135">
        <v>3</v>
      </c>
      <c r="J868" s="140">
        <f>สกลนคร!F173</f>
        <v>1027308.04</v>
      </c>
      <c r="K868" s="139">
        <f>สกลนคร!AG173</f>
        <v>1059601</v>
      </c>
      <c r="L868" s="140">
        <f>สกลนคร!AH173</f>
        <v>1212456.5899999999</v>
      </c>
      <c r="M868" s="140">
        <f>สกลนคร!AI173</f>
        <v>1115869.5699999998</v>
      </c>
      <c r="N868" s="136"/>
      <c r="O868" s="136"/>
      <c r="P868" s="136"/>
      <c r="Q868" s="128">
        <f t="shared" si="31"/>
        <v>96587.020000000019</v>
      </c>
      <c r="R868" s="129">
        <f t="shared" si="32"/>
        <v>349.41112103746394</v>
      </c>
    </row>
    <row r="869" spans="1:18" x14ac:dyDescent="0.35">
      <c r="A869" s="135">
        <v>7</v>
      </c>
      <c r="B869" s="136" t="s">
        <v>61</v>
      </c>
      <c r="C869" s="136" t="s">
        <v>523</v>
      </c>
      <c r="D869" s="136" t="s">
        <v>150</v>
      </c>
      <c r="E869" s="136" t="s">
        <v>524</v>
      </c>
      <c r="F869" s="136" t="s">
        <v>180</v>
      </c>
      <c r="G869" s="136" t="s">
        <v>1253</v>
      </c>
      <c r="H869" s="137">
        <v>6314</v>
      </c>
      <c r="I869" s="135">
        <v>5</v>
      </c>
      <c r="J869" s="140">
        <f>สกลนคร!F174</f>
        <v>527403.07999999996</v>
      </c>
      <c r="K869" s="139">
        <f>สกลนคร!AG174</f>
        <v>634280.29999999993</v>
      </c>
      <c r="L869" s="140">
        <f>สกลนคร!AH174</f>
        <v>1216596.7</v>
      </c>
      <c r="M869" s="140">
        <f>สกลนคร!AI174</f>
        <v>1164724.5100000002</v>
      </c>
      <c r="N869" s="136"/>
      <c r="O869" s="136"/>
      <c r="P869" s="136"/>
      <c r="Q869" s="128">
        <f t="shared" si="31"/>
        <v>51872.189999999711</v>
      </c>
      <c r="R869" s="129">
        <f t="shared" si="32"/>
        <v>192.68240418118467</v>
      </c>
    </row>
    <row r="870" spans="1:18" s="147" customFormat="1" x14ac:dyDescent="0.35">
      <c r="A870" s="141">
        <v>16</v>
      </c>
      <c r="B870" s="142" t="s">
        <v>61</v>
      </c>
      <c r="C870" s="142"/>
      <c r="D870" s="142"/>
      <c r="E870" s="142" t="s">
        <v>77</v>
      </c>
      <c r="F870" s="142"/>
      <c r="G870" s="142" t="s">
        <v>526</v>
      </c>
      <c r="H870" s="148">
        <f>SUM(H864:H869)</f>
        <v>24862</v>
      </c>
      <c r="I870" s="141"/>
      <c r="J870" s="144">
        <f>SUM(J863:J869)</f>
        <v>3971150.26</v>
      </c>
      <c r="K870" s="144">
        <f>SUM(K863:K869)</f>
        <v>4093679.4</v>
      </c>
      <c r="L870" s="144">
        <f>SUM(L863:L869)</f>
        <v>6696143.4100000001</v>
      </c>
      <c r="M870" s="144">
        <f>SUM(M863:M869)</f>
        <v>6408286.0700000003</v>
      </c>
      <c r="N870" s="142">
        <v>6</v>
      </c>
      <c r="O870" s="142">
        <v>6</v>
      </c>
      <c r="P870" s="142">
        <f>N870-O870</f>
        <v>0</v>
      </c>
      <c r="Q870" s="145">
        <f t="shared" si="31"/>
        <v>287857.33999999985</v>
      </c>
      <c r="R870" s="146">
        <f>L870/H870</f>
        <v>269.33245153245917</v>
      </c>
    </row>
    <row r="871" spans="1:18" x14ac:dyDescent="0.35">
      <c r="A871" s="135">
        <v>1</v>
      </c>
      <c r="B871" s="136" t="s">
        <v>61</v>
      </c>
      <c r="C871" s="136" t="s">
        <v>527</v>
      </c>
      <c r="D871" s="136" t="s">
        <v>152</v>
      </c>
      <c r="E871" s="136" t="s">
        <v>528</v>
      </c>
      <c r="F871" s="136" t="s">
        <v>210</v>
      </c>
      <c r="G871" s="136" t="s">
        <v>529</v>
      </c>
      <c r="H871" s="137"/>
      <c r="I871" s="135"/>
      <c r="J871" s="138"/>
      <c r="K871" s="139"/>
      <c r="L871" s="140"/>
      <c r="M871" s="140"/>
      <c r="N871" s="136"/>
      <c r="O871" s="136"/>
      <c r="P871" s="136"/>
    </row>
    <row r="872" spans="1:18" x14ac:dyDescent="0.35">
      <c r="A872" s="135">
        <v>2</v>
      </c>
      <c r="B872" s="136" t="s">
        <v>61</v>
      </c>
      <c r="C872" s="136" t="s">
        <v>527</v>
      </c>
      <c r="D872" s="136" t="s">
        <v>152</v>
      </c>
      <c r="E872" s="136" t="s">
        <v>528</v>
      </c>
      <c r="F872" s="136" t="s">
        <v>180</v>
      </c>
      <c r="G872" s="136" t="s">
        <v>1254</v>
      </c>
      <c r="H872" s="137">
        <v>4818</v>
      </c>
      <c r="I872" s="135">
        <v>4</v>
      </c>
      <c r="J872" s="140">
        <f>สกลนคร!F175</f>
        <v>1297054.03</v>
      </c>
      <c r="K872" s="139">
        <f>สกลนคร!AG175</f>
        <v>1310387.53</v>
      </c>
      <c r="L872" s="140">
        <f>สกลนคร!AH175</f>
        <v>1834648.69</v>
      </c>
      <c r="M872" s="140">
        <f>สกลนคร!AI175</f>
        <v>1154475.4100000001</v>
      </c>
      <c r="N872" s="136"/>
      <c r="O872" s="136"/>
      <c r="P872" s="136"/>
      <c r="Q872" s="128">
        <f t="shared" si="31"/>
        <v>680173.2799999998</v>
      </c>
      <c r="R872" s="129">
        <f t="shared" si="32"/>
        <v>380.79051266085514</v>
      </c>
    </row>
    <row r="873" spans="1:18" x14ac:dyDescent="0.35">
      <c r="A873" s="135">
        <v>3</v>
      </c>
      <c r="B873" s="136" t="s">
        <v>61</v>
      </c>
      <c r="C873" s="136" t="s">
        <v>527</v>
      </c>
      <c r="D873" s="136" t="s">
        <v>152</v>
      </c>
      <c r="E873" s="136" t="s">
        <v>528</v>
      </c>
      <c r="F873" s="136" t="s">
        <v>180</v>
      </c>
      <c r="G873" s="136" t="s">
        <v>1255</v>
      </c>
      <c r="H873" s="137">
        <v>3493</v>
      </c>
      <c r="I873" s="135">
        <v>3</v>
      </c>
      <c r="J873" s="140">
        <f>สกลนคร!F176</f>
        <v>1182435.8400000001</v>
      </c>
      <c r="K873" s="139">
        <f>สกลนคร!AG176</f>
        <v>1207582.19</v>
      </c>
      <c r="L873" s="140">
        <f>สกลนคร!AH176</f>
        <v>1824408.35</v>
      </c>
      <c r="M873" s="140">
        <f>สกลนคร!AI176</f>
        <v>1288056.8699999999</v>
      </c>
      <c r="N873" s="136"/>
      <c r="O873" s="136"/>
      <c r="P873" s="136"/>
      <c r="Q873" s="128">
        <f t="shared" si="31"/>
        <v>536351.48000000021</v>
      </c>
      <c r="R873" s="129">
        <f t="shared" si="32"/>
        <v>522.30413684511882</v>
      </c>
    </row>
    <row r="874" spans="1:18" x14ac:dyDescent="0.35">
      <c r="A874" s="135">
        <v>4</v>
      </c>
      <c r="B874" s="136" t="s">
        <v>61</v>
      </c>
      <c r="C874" s="136" t="s">
        <v>527</v>
      </c>
      <c r="D874" s="136" t="s">
        <v>152</v>
      </c>
      <c r="E874" s="136" t="s">
        <v>528</v>
      </c>
      <c r="F874" s="136" t="s">
        <v>180</v>
      </c>
      <c r="G874" s="136" t="s">
        <v>1256</v>
      </c>
      <c r="H874" s="137">
        <v>2171</v>
      </c>
      <c r="I874" s="135">
        <v>2</v>
      </c>
      <c r="J874" s="140">
        <f>สกลนคร!F177</f>
        <v>911541.39</v>
      </c>
      <c r="K874" s="139">
        <f>สกลนคร!AG177</f>
        <v>924513.69000000006</v>
      </c>
      <c r="L874" s="140">
        <f>สกลนคร!AH177</f>
        <v>1160923.3599999999</v>
      </c>
      <c r="M874" s="140">
        <f>สกลนคร!AI177</f>
        <v>785629.31</v>
      </c>
      <c r="N874" s="136"/>
      <c r="O874" s="136"/>
      <c r="P874" s="136"/>
      <c r="Q874" s="128">
        <f t="shared" si="31"/>
        <v>375294.04999999981</v>
      </c>
      <c r="R874" s="129">
        <f t="shared" si="32"/>
        <v>534.74129894058035</v>
      </c>
    </row>
    <row r="875" spans="1:18" x14ac:dyDescent="0.35">
      <c r="A875" s="135">
        <v>5</v>
      </c>
      <c r="B875" s="136" t="s">
        <v>61</v>
      </c>
      <c r="C875" s="136" t="s">
        <v>527</v>
      </c>
      <c r="D875" s="136" t="s">
        <v>152</v>
      </c>
      <c r="E875" s="136" t="s">
        <v>528</v>
      </c>
      <c r="F875" s="136" t="s">
        <v>180</v>
      </c>
      <c r="G875" s="136" t="s">
        <v>1257</v>
      </c>
      <c r="H875" s="137">
        <v>4974</v>
      </c>
      <c r="I875" s="135">
        <v>4</v>
      </c>
      <c r="J875" s="140">
        <f>สกลนคร!F178</f>
        <v>930564.93</v>
      </c>
      <c r="K875" s="139">
        <f>สกลนคร!AG178</f>
        <v>945958.73</v>
      </c>
      <c r="L875" s="140">
        <f>สกลนคร!AH178</f>
        <v>1550015.2</v>
      </c>
      <c r="M875" s="140">
        <f>สกลนคร!AI178</f>
        <v>897615.49</v>
      </c>
      <c r="N875" s="136"/>
      <c r="O875" s="136"/>
      <c r="P875" s="136"/>
      <c r="Q875" s="128">
        <f t="shared" si="31"/>
        <v>652399.71</v>
      </c>
      <c r="R875" s="129">
        <f t="shared" si="32"/>
        <v>311.62348210695615</v>
      </c>
    </row>
    <row r="876" spans="1:18" x14ac:dyDescent="0.35">
      <c r="A876" s="135">
        <v>6</v>
      </c>
      <c r="B876" s="136" t="s">
        <v>61</v>
      </c>
      <c r="C876" s="136" t="s">
        <v>527</v>
      </c>
      <c r="D876" s="136" t="s">
        <v>152</v>
      </c>
      <c r="E876" s="136" t="s">
        <v>528</v>
      </c>
      <c r="F876" s="136" t="s">
        <v>180</v>
      </c>
      <c r="G876" s="136" t="s">
        <v>1258</v>
      </c>
      <c r="H876" s="137">
        <v>2190</v>
      </c>
      <c r="I876" s="135">
        <v>2</v>
      </c>
      <c r="J876" s="140">
        <f>สกลนคร!F179</f>
        <v>1026051.79</v>
      </c>
      <c r="K876" s="139">
        <f>สกลนคร!AG179</f>
        <v>1030631.27</v>
      </c>
      <c r="L876" s="140">
        <f>สกลนคร!AH179</f>
        <v>1089097.2</v>
      </c>
      <c r="M876" s="140">
        <f>สกลนคร!AI179</f>
        <v>769506.44</v>
      </c>
      <c r="N876" s="136"/>
      <c r="O876" s="136"/>
      <c r="P876" s="136"/>
      <c r="Q876" s="128">
        <f t="shared" si="31"/>
        <v>319590.76</v>
      </c>
      <c r="R876" s="129">
        <f t="shared" si="32"/>
        <v>497.30465753424653</v>
      </c>
    </row>
    <row r="877" spans="1:18" x14ac:dyDescent="0.35">
      <c r="A877" s="135">
        <v>7</v>
      </c>
      <c r="B877" s="136" t="s">
        <v>61</v>
      </c>
      <c r="C877" s="136" t="s">
        <v>527</v>
      </c>
      <c r="D877" s="136" t="s">
        <v>152</v>
      </c>
      <c r="E877" s="136" t="s">
        <v>528</v>
      </c>
      <c r="F877" s="136" t="s">
        <v>180</v>
      </c>
      <c r="G877" s="136" t="s">
        <v>1259</v>
      </c>
      <c r="H877" s="137">
        <v>3183</v>
      </c>
      <c r="I877" s="135">
        <v>3</v>
      </c>
      <c r="J877" s="140">
        <f>สกลนคร!F180</f>
        <v>769508.43</v>
      </c>
      <c r="K877" s="139">
        <f>สกลนคร!AG180</f>
        <v>794087.13</v>
      </c>
      <c r="L877" s="140">
        <f>สกลนคร!AH180</f>
        <v>1220383.77</v>
      </c>
      <c r="M877" s="140">
        <f>สกลนคร!AI180</f>
        <v>809054.77</v>
      </c>
      <c r="N877" s="136"/>
      <c r="O877" s="136"/>
      <c r="P877" s="136"/>
      <c r="Q877" s="128">
        <f t="shared" si="31"/>
        <v>411329</v>
      </c>
      <c r="R877" s="129">
        <f t="shared" si="32"/>
        <v>383.4067766258247</v>
      </c>
    </row>
    <row r="878" spans="1:18" x14ac:dyDescent="0.35">
      <c r="A878" s="135">
        <v>8</v>
      </c>
      <c r="B878" s="136" t="s">
        <v>61</v>
      </c>
      <c r="C878" s="136" t="s">
        <v>527</v>
      </c>
      <c r="D878" s="136" t="s">
        <v>152</v>
      </c>
      <c r="E878" s="136" t="s">
        <v>528</v>
      </c>
      <c r="F878" s="136" t="s">
        <v>180</v>
      </c>
      <c r="G878" s="136" t="s">
        <v>1260</v>
      </c>
      <c r="H878" s="137">
        <v>3642</v>
      </c>
      <c r="I878" s="135">
        <v>3</v>
      </c>
      <c r="J878" s="140">
        <f>สกลนคร!F181</f>
        <v>998907.02</v>
      </c>
      <c r="K878" s="139">
        <f>สกลนคร!AG181</f>
        <v>1012243.91</v>
      </c>
      <c r="L878" s="140">
        <f>สกลนคร!AH181</f>
        <v>1710228.67</v>
      </c>
      <c r="M878" s="140">
        <f>สกลนคร!AI181</f>
        <v>940825</v>
      </c>
      <c r="N878" s="136"/>
      <c r="O878" s="136"/>
      <c r="P878" s="136"/>
      <c r="Q878" s="128">
        <f t="shared" si="31"/>
        <v>769403.66999999993</v>
      </c>
      <c r="R878" s="129">
        <f t="shared" si="32"/>
        <v>469.58502745744096</v>
      </c>
    </row>
    <row r="879" spans="1:18" s="147" customFormat="1" x14ac:dyDescent="0.35">
      <c r="A879" s="141">
        <v>17</v>
      </c>
      <c r="B879" s="142" t="s">
        <v>61</v>
      </c>
      <c r="C879" s="142"/>
      <c r="D879" s="142"/>
      <c r="E879" s="142" t="s">
        <v>77</v>
      </c>
      <c r="F879" s="142"/>
      <c r="G879" s="142" t="s">
        <v>530</v>
      </c>
      <c r="H879" s="148">
        <f>SUM(H872:H878)</f>
        <v>24471</v>
      </c>
      <c r="I879" s="141"/>
      <c r="J879" s="144">
        <f>SUM(J871:J878)</f>
        <v>7116063.4299999997</v>
      </c>
      <c r="K879" s="144">
        <f>SUM(K871:K878)</f>
        <v>7225404.4500000002</v>
      </c>
      <c r="L879" s="144">
        <f>SUM(L871:L878)</f>
        <v>10389705.24</v>
      </c>
      <c r="M879" s="144">
        <f>SUM(M871:M878)</f>
        <v>6645163.2899999991</v>
      </c>
      <c r="N879" s="142">
        <v>7</v>
      </c>
      <c r="O879" s="142">
        <v>7</v>
      </c>
      <c r="P879" s="142">
        <f>N879-O879</f>
        <v>0</v>
      </c>
      <c r="Q879" s="145">
        <f t="shared" si="31"/>
        <v>3744541.9500000011</v>
      </c>
      <c r="R879" s="146">
        <f>L879/H879</f>
        <v>424.57215643006009</v>
      </c>
    </row>
    <row r="880" spans="1:18" x14ac:dyDescent="0.35">
      <c r="A880" s="135">
        <v>1</v>
      </c>
      <c r="B880" s="136" t="s">
        <v>61</v>
      </c>
      <c r="C880" s="136" t="s">
        <v>531</v>
      </c>
      <c r="D880" s="136" t="s">
        <v>532</v>
      </c>
      <c r="E880" s="136" t="s">
        <v>533</v>
      </c>
      <c r="F880" s="136" t="s">
        <v>210</v>
      </c>
      <c r="G880" s="136" t="s">
        <v>534</v>
      </c>
      <c r="H880" s="137"/>
      <c r="I880" s="135"/>
      <c r="J880" s="138"/>
      <c r="K880" s="139"/>
      <c r="L880" s="140"/>
      <c r="M880" s="140"/>
      <c r="N880" s="136"/>
      <c r="O880" s="136"/>
      <c r="P880" s="136"/>
    </row>
    <row r="881" spans="1:18" x14ac:dyDescent="0.35">
      <c r="A881" s="135">
        <v>2</v>
      </c>
      <c r="B881" s="136" t="s">
        <v>61</v>
      </c>
      <c r="C881" s="136" t="s">
        <v>531</v>
      </c>
      <c r="D881" s="136" t="s">
        <v>532</v>
      </c>
      <c r="E881" s="136" t="s">
        <v>533</v>
      </c>
      <c r="F881" s="136" t="s">
        <v>180</v>
      </c>
      <c r="G881" s="136" t="s">
        <v>1261</v>
      </c>
      <c r="H881" s="137">
        <v>3093</v>
      </c>
      <c r="I881" s="135">
        <v>3</v>
      </c>
      <c r="J881" s="140">
        <f>สกลนคร!F182</f>
        <v>652831.43999999994</v>
      </c>
      <c r="K881" s="139">
        <f>สกลนคร!AG182</f>
        <v>656661.23</v>
      </c>
      <c r="L881" s="140">
        <f>สกลนคร!AH182</f>
        <v>773044.67</v>
      </c>
      <c r="M881" s="140">
        <f>สกลนคร!AI182</f>
        <v>567971.37</v>
      </c>
      <c r="N881" s="136"/>
      <c r="O881" s="136"/>
      <c r="P881" s="136"/>
      <c r="Q881" s="128">
        <f t="shared" si="31"/>
        <v>205073.30000000005</v>
      </c>
      <c r="R881" s="129">
        <f t="shared" si="32"/>
        <v>249.93361461364373</v>
      </c>
    </row>
    <row r="882" spans="1:18" x14ac:dyDescent="0.35">
      <c r="A882" s="135">
        <v>3</v>
      </c>
      <c r="B882" s="136" t="s">
        <v>61</v>
      </c>
      <c r="C882" s="136" t="s">
        <v>531</v>
      </c>
      <c r="D882" s="136" t="s">
        <v>532</v>
      </c>
      <c r="E882" s="136" t="s">
        <v>533</v>
      </c>
      <c r="F882" s="136" t="s">
        <v>180</v>
      </c>
      <c r="G882" s="136" t="s">
        <v>1262</v>
      </c>
      <c r="H882" s="137">
        <v>2775</v>
      </c>
      <c r="I882" s="135">
        <v>2</v>
      </c>
      <c r="J882" s="140">
        <f>สกลนคร!F183</f>
        <v>313795.61</v>
      </c>
      <c r="K882" s="139">
        <f>สกลนคร!AG183</f>
        <v>379942.01</v>
      </c>
      <c r="L882" s="140">
        <f>สกลนคร!AH183</f>
        <v>1151353.1800000002</v>
      </c>
      <c r="M882" s="140">
        <f>สกลนคร!AI183</f>
        <v>930214.53</v>
      </c>
      <c r="N882" s="136"/>
      <c r="O882" s="136"/>
      <c r="P882" s="136"/>
      <c r="Q882" s="128">
        <f t="shared" si="31"/>
        <v>221138.65000000014</v>
      </c>
      <c r="R882" s="129">
        <f t="shared" si="32"/>
        <v>414.90204684684693</v>
      </c>
    </row>
    <row r="883" spans="1:18" x14ac:dyDescent="0.35">
      <c r="A883" s="135">
        <v>4</v>
      </c>
      <c r="B883" s="136" t="s">
        <v>61</v>
      </c>
      <c r="C883" s="136" t="s">
        <v>531</v>
      </c>
      <c r="D883" s="136" t="s">
        <v>532</v>
      </c>
      <c r="E883" s="136" t="s">
        <v>533</v>
      </c>
      <c r="F883" s="136" t="s">
        <v>180</v>
      </c>
      <c r="G883" s="136" t="s">
        <v>1263</v>
      </c>
      <c r="H883" s="137">
        <v>2224</v>
      </c>
      <c r="I883" s="135">
        <v>2</v>
      </c>
      <c r="J883" s="140">
        <f>สกลนคร!F184</f>
        <v>636237.64</v>
      </c>
      <c r="K883" s="139">
        <f>สกลนคร!AG184</f>
        <v>678943.55</v>
      </c>
      <c r="L883" s="140">
        <f>สกลนคร!AH184</f>
        <v>788943.78</v>
      </c>
      <c r="M883" s="140">
        <f>สกลนคร!AI184</f>
        <v>634057.78999999992</v>
      </c>
      <c r="N883" s="136"/>
      <c r="O883" s="136"/>
      <c r="P883" s="136"/>
      <c r="Q883" s="128">
        <f t="shared" si="31"/>
        <v>154885.99000000011</v>
      </c>
      <c r="R883" s="129">
        <f t="shared" si="32"/>
        <v>354.74090827338131</v>
      </c>
    </row>
    <row r="884" spans="1:18" x14ac:dyDescent="0.35">
      <c r="A884" s="135">
        <v>5</v>
      </c>
      <c r="B884" s="136" t="s">
        <v>61</v>
      </c>
      <c r="C884" s="136" t="s">
        <v>531</v>
      </c>
      <c r="D884" s="136" t="s">
        <v>532</v>
      </c>
      <c r="E884" s="136" t="s">
        <v>533</v>
      </c>
      <c r="F884" s="136" t="s">
        <v>180</v>
      </c>
      <c r="G884" s="136" t="s">
        <v>1264</v>
      </c>
      <c r="H884" s="137">
        <v>2037</v>
      </c>
      <c r="I884" s="135">
        <v>2</v>
      </c>
      <c r="J884" s="140">
        <f>สกลนคร!F185</f>
        <v>284627.75</v>
      </c>
      <c r="K884" s="139">
        <f>สกลนคร!AG185</f>
        <v>267932.88</v>
      </c>
      <c r="L884" s="140">
        <f>สกลนคร!AH185</f>
        <v>757310.52</v>
      </c>
      <c r="M884" s="140">
        <f>สกลนคร!AI185</f>
        <v>646123.23</v>
      </c>
      <c r="N884" s="136"/>
      <c r="O884" s="136"/>
      <c r="P884" s="136"/>
      <c r="Q884" s="128">
        <f t="shared" si="31"/>
        <v>111187.29000000004</v>
      </c>
      <c r="R884" s="129">
        <f t="shared" si="32"/>
        <v>371.77737849779089</v>
      </c>
    </row>
    <row r="885" spans="1:18" x14ac:dyDescent="0.35">
      <c r="A885" s="135">
        <v>6</v>
      </c>
      <c r="B885" s="136" t="s">
        <v>61</v>
      </c>
      <c r="C885" s="136" t="s">
        <v>531</v>
      </c>
      <c r="D885" s="136" t="s">
        <v>532</v>
      </c>
      <c r="E885" s="136" t="s">
        <v>533</v>
      </c>
      <c r="F885" s="136" t="s">
        <v>180</v>
      </c>
      <c r="G885" s="136" t="s">
        <v>1265</v>
      </c>
      <c r="H885" s="137">
        <v>3571</v>
      </c>
      <c r="I885" s="135">
        <v>3</v>
      </c>
      <c r="J885" s="140">
        <f>สกลนคร!F186</f>
        <v>575460.38</v>
      </c>
      <c r="K885" s="139">
        <f>สกลนคร!AG186</f>
        <v>615532.26</v>
      </c>
      <c r="L885" s="140">
        <f>สกลนคร!AH186</f>
        <v>1264585.28</v>
      </c>
      <c r="M885" s="140">
        <f>สกลนคร!AI186</f>
        <v>999041.44</v>
      </c>
      <c r="N885" s="136"/>
      <c r="O885" s="136"/>
      <c r="P885" s="136"/>
      <c r="Q885" s="128">
        <f t="shared" si="31"/>
        <v>265543.84000000008</v>
      </c>
      <c r="R885" s="129">
        <f t="shared" si="32"/>
        <v>354.12637356482776</v>
      </c>
    </row>
    <row r="886" spans="1:18" x14ac:dyDescent="0.35">
      <c r="A886" s="135">
        <v>7</v>
      </c>
      <c r="B886" s="136" t="s">
        <v>61</v>
      </c>
      <c r="C886" s="136" t="s">
        <v>531</v>
      </c>
      <c r="D886" s="136" t="s">
        <v>532</v>
      </c>
      <c r="E886" s="136" t="s">
        <v>533</v>
      </c>
      <c r="F886" s="136" t="s">
        <v>180</v>
      </c>
      <c r="G886" s="136" t="s">
        <v>1266</v>
      </c>
      <c r="H886" s="137">
        <v>6793</v>
      </c>
      <c r="I886" s="135">
        <v>5</v>
      </c>
      <c r="J886" s="140">
        <f>สกลนคร!F187</f>
        <v>839188.7</v>
      </c>
      <c r="K886" s="139">
        <f>สกลนคร!AG187</f>
        <v>994806.74</v>
      </c>
      <c r="L886" s="140">
        <f>สกลนคร!AH187</f>
        <v>1601399.93</v>
      </c>
      <c r="M886" s="140">
        <f>สกลนคร!AI187</f>
        <v>1383647.0999999999</v>
      </c>
      <c r="N886" s="136"/>
      <c r="O886" s="136"/>
      <c r="P886" s="136"/>
      <c r="Q886" s="128">
        <f t="shared" si="31"/>
        <v>217752.83000000007</v>
      </c>
      <c r="R886" s="129">
        <f t="shared" si="32"/>
        <v>235.74266597968497</v>
      </c>
    </row>
    <row r="887" spans="1:18" x14ac:dyDescent="0.35">
      <c r="A887" s="135">
        <v>8</v>
      </c>
      <c r="B887" s="136" t="s">
        <v>61</v>
      </c>
      <c r="C887" s="136" t="s">
        <v>531</v>
      </c>
      <c r="D887" s="136" t="s">
        <v>532</v>
      </c>
      <c r="E887" s="136" t="s">
        <v>533</v>
      </c>
      <c r="F887" s="136" t="s">
        <v>180</v>
      </c>
      <c r="G887" s="136" t="s">
        <v>1267</v>
      </c>
      <c r="H887" s="137">
        <v>1011</v>
      </c>
      <c r="I887" s="135">
        <v>1</v>
      </c>
      <c r="J887" s="140">
        <f>สกลนคร!F188</f>
        <v>231430.77</v>
      </c>
      <c r="K887" s="139">
        <f>สกลนคร!AG188</f>
        <v>231065.32</v>
      </c>
      <c r="L887" s="140">
        <f>สกลนคร!AH188</f>
        <v>577536.86</v>
      </c>
      <c r="M887" s="140">
        <f>สกลนคร!AI188</f>
        <v>544461.1</v>
      </c>
      <c r="N887" s="136"/>
      <c r="O887" s="136"/>
      <c r="P887" s="136"/>
      <c r="Q887" s="128">
        <f t="shared" si="31"/>
        <v>33075.760000000009</v>
      </c>
      <c r="R887" s="129">
        <f t="shared" si="32"/>
        <v>571.25307616221562</v>
      </c>
    </row>
    <row r="888" spans="1:18" x14ac:dyDescent="0.35">
      <c r="A888" s="135">
        <v>9</v>
      </c>
      <c r="B888" s="136" t="s">
        <v>61</v>
      </c>
      <c r="C888" s="136" t="s">
        <v>531</v>
      </c>
      <c r="D888" s="136" t="s">
        <v>532</v>
      </c>
      <c r="E888" s="136" t="s">
        <v>533</v>
      </c>
      <c r="F888" s="136" t="s">
        <v>180</v>
      </c>
      <c r="G888" s="136" t="s">
        <v>1268</v>
      </c>
      <c r="H888" s="137">
        <v>3164</v>
      </c>
      <c r="I888" s="135">
        <v>3</v>
      </c>
      <c r="J888" s="140">
        <f>สกลนคร!F189</f>
        <v>662210.69999999995</v>
      </c>
      <c r="K888" s="139">
        <f>สกลนคร!AG189</f>
        <v>596609.18999999994</v>
      </c>
      <c r="L888" s="140">
        <f>สกลนคร!AH189</f>
        <v>1119698.97</v>
      </c>
      <c r="M888" s="140">
        <f>สกลนคร!AI189</f>
        <v>914080.88</v>
      </c>
      <c r="N888" s="136"/>
      <c r="O888" s="136"/>
      <c r="P888" s="136"/>
      <c r="Q888" s="128">
        <f t="shared" si="31"/>
        <v>205618.08999999997</v>
      </c>
      <c r="R888" s="129">
        <f t="shared" si="32"/>
        <v>353.88715865992413</v>
      </c>
    </row>
    <row r="889" spans="1:18" s="147" customFormat="1" x14ac:dyDescent="0.35">
      <c r="A889" s="141">
        <v>18</v>
      </c>
      <c r="B889" s="142" t="s">
        <v>61</v>
      </c>
      <c r="C889" s="142"/>
      <c r="D889" s="142"/>
      <c r="E889" s="142" t="s">
        <v>77</v>
      </c>
      <c r="F889" s="142"/>
      <c r="G889" s="142" t="s">
        <v>535</v>
      </c>
      <c r="H889" s="148">
        <f>SUM(H881:H888)</f>
        <v>24668</v>
      </c>
      <c r="I889" s="141"/>
      <c r="J889" s="144">
        <f>SUM(J880:J888)</f>
        <v>4195782.9899999993</v>
      </c>
      <c r="K889" s="144">
        <f>SUM(K880:K888)</f>
        <v>4421493.18</v>
      </c>
      <c r="L889" s="144">
        <f>SUM(L880:L888)</f>
        <v>8033873.1899999995</v>
      </c>
      <c r="M889" s="144">
        <f>SUM(M880:M888)</f>
        <v>6619597.4399999995</v>
      </c>
      <c r="N889" s="142">
        <v>8</v>
      </c>
      <c r="O889" s="142">
        <v>8</v>
      </c>
      <c r="P889" s="142">
        <f>N889-O889</f>
        <v>0</v>
      </c>
      <c r="Q889" s="145">
        <f t="shared" si="31"/>
        <v>1414275.75</v>
      </c>
      <c r="R889" s="146">
        <f t="shared" si="32"/>
        <v>325.67995743473324</v>
      </c>
    </row>
    <row r="890" spans="1:18" s="147" customFormat="1" ht="21.75" thickBot="1" x14ac:dyDescent="0.4">
      <c r="A890" s="156"/>
      <c r="B890" s="157" t="s">
        <v>61</v>
      </c>
      <c r="C890" s="157" t="s">
        <v>61</v>
      </c>
      <c r="D890" s="157" t="s">
        <v>61</v>
      </c>
      <c r="E890" s="157" t="s">
        <v>61</v>
      </c>
      <c r="F890" s="157"/>
      <c r="G890" s="157" t="s">
        <v>536</v>
      </c>
      <c r="H890" s="158">
        <f>H711+H719+H726+H742+H751+H762+H768+H788+H796+H808+H821+H843+H849+H855+H862+H870+H879+H889</f>
        <v>667777</v>
      </c>
      <c r="I890" s="156"/>
      <c r="J890" s="159">
        <f t="shared" ref="J890:O890" si="33">J711+J719+J726+J742+J751+J762+J768+J788+J796+J808+J821+J843+J849+J855+J862+J870+J879+J889</f>
        <v>79308514.61999999</v>
      </c>
      <c r="K890" s="160">
        <f t="shared" si="33"/>
        <v>89958139.030000001</v>
      </c>
      <c r="L890" s="159">
        <f t="shared" si="33"/>
        <v>192195604.91000003</v>
      </c>
      <c r="M890" s="159">
        <f t="shared" si="33"/>
        <v>169786387.77999997</v>
      </c>
      <c r="N890" s="157">
        <f t="shared" si="33"/>
        <v>168</v>
      </c>
      <c r="O890" s="157">
        <f t="shared" si="33"/>
        <v>168</v>
      </c>
      <c r="P890" s="157">
        <f>N890-O890</f>
        <v>0</v>
      </c>
      <c r="Q890" s="145">
        <f t="shared" si="31"/>
        <v>22409217.130000055</v>
      </c>
      <c r="R890" s="146">
        <f t="shared" si="32"/>
        <v>287.8140530596292</v>
      </c>
    </row>
    <row r="891" spans="1:18" ht="22.5" thickTop="1" thickBot="1" x14ac:dyDescent="0.4">
      <c r="A891" s="161"/>
      <c r="B891" s="162"/>
      <c r="C891" s="162"/>
      <c r="D891" s="162"/>
      <c r="E891" s="320" t="s">
        <v>537</v>
      </c>
      <c r="F891" s="321"/>
      <c r="G891" s="322"/>
      <c r="H891" s="163"/>
      <c r="I891" s="161"/>
      <c r="J891" s="164">
        <f>J890/O890</f>
        <v>472074.49178571423</v>
      </c>
      <c r="K891" s="165">
        <f>K890/O890</f>
        <v>535465.11327380955</v>
      </c>
      <c r="L891" s="164">
        <f>L890/O890</f>
        <v>1144021.4577976193</v>
      </c>
      <c r="M891" s="164">
        <f>M890/O890</f>
        <v>1010633.260595238</v>
      </c>
      <c r="N891" s="213"/>
      <c r="O891" s="213"/>
      <c r="P891" s="213"/>
      <c r="Q891" s="128">
        <f t="shared" si="31"/>
        <v>133388.19720238133</v>
      </c>
    </row>
    <row r="892" spans="1:18" ht="21.75" thickTop="1" x14ac:dyDescent="0.35">
      <c r="A892" s="166">
        <v>1</v>
      </c>
      <c r="B892" s="167" t="s">
        <v>58</v>
      </c>
      <c r="C892" s="167" t="s">
        <v>538</v>
      </c>
      <c r="D892" s="167" t="s">
        <v>539</v>
      </c>
      <c r="E892" s="167" t="s">
        <v>540</v>
      </c>
      <c r="F892" s="167" t="s">
        <v>177</v>
      </c>
      <c r="G892" s="167" t="s">
        <v>541</v>
      </c>
      <c r="H892" s="168"/>
      <c r="I892" s="166"/>
      <c r="J892" s="169"/>
      <c r="K892" s="170"/>
      <c r="L892" s="171"/>
      <c r="M892" s="171"/>
      <c r="N892" s="167"/>
      <c r="O892" s="167"/>
      <c r="P892" s="167"/>
    </row>
    <row r="893" spans="1:18" x14ac:dyDescent="0.35">
      <c r="A893" s="135">
        <v>2</v>
      </c>
      <c r="B893" s="136" t="s">
        <v>58</v>
      </c>
      <c r="C893" s="136" t="s">
        <v>538</v>
      </c>
      <c r="D893" s="136" t="s">
        <v>539</v>
      </c>
      <c r="E893" s="136" t="s">
        <v>540</v>
      </c>
      <c r="F893" s="136" t="s">
        <v>180</v>
      </c>
      <c r="G893" s="136" t="s">
        <v>1269</v>
      </c>
      <c r="H893" s="137">
        <v>3670</v>
      </c>
      <c r="I893" s="135">
        <v>3</v>
      </c>
      <c r="J893" s="138">
        <f>นครพนม!F4</f>
        <v>333159.59000000003</v>
      </c>
      <c r="K893" s="139">
        <f>นครพนม!AL4</f>
        <v>579845.30000000005</v>
      </c>
      <c r="L893" s="140">
        <f>นครพนม!AM4</f>
        <v>610865.66999999993</v>
      </c>
      <c r="M893" s="140">
        <f>นครพนม!AN4</f>
        <v>350231.76</v>
      </c>
      <c r="N893" s="136"/>
      <c r="O893" s="136"/>
      <c r="P893" s="136"/>
      <c r="Q893" s="128">
        <f t="shared" si="31"/>
        <v>260633.90999999992</v>
      </c>
      <c r="R893" s="129">
        <f t="shared" si="32"/>
        <v>166.44841144414167</v>
      </c>
    </row>
    <row r="894" spans="1:18" x14ac:dyDescent="0.35">
      <c r="A894" s="135">
        <v>3</v>
      </c>
      <c r="B894" s="136" t="s">
        <v>58</v>
      </c>
      <c r="C894" s="136" t="s">
        <v>538</v>
      </c>
      <c r="D894" s="136" t="s">
        <v>539</v>
      </c>
      <c r="E894" s="136" t="s">
        <v>540</v>
      </c>
      <c r="F894" s="136" t="s">
        <v>180</v>
      </c>
      <c r="G894" s="136" t="s">
        <v>1270</v>
      </c>
      <c r="H894" s="137">
        <v>5165</v>
      </c>
      <c r="I894" s="135">
        <v>4</v>
      </c>
      <c r="J894" s="138">
        <f>นครพนม!F5</f>
        <v>740116.79</v>
      </c>
      <c r="K894" s="139">
        <f>นครพนม!AL5</f>
        <v>799427.12</v>
      </c>
      <c r="L894" s="140">
        <f>นครพนม!AM5</f>
        <v>1219501.4100000001</v>
      </c>
      <c r="M894" s="140">
        <f>นครพนม!AN5</f>
        <v>877211.87</v>
      </c>
      <c r="N894" s="136"/>
      <c r="O894" s="136"/>
      <c r="P894" s="136"/>
      <c r="Q894" s="128">
        <f t="shared" si="31"/>
        <v>342289.54000000015</v>
      </c>
      <c r="R894" s="129">
        <f t="shared" si="32"/>
        <v>236.10869506292354</v>
      </c>
    </row>
    <row r="895" spans="1:18" x14ac:dyDescent="0.35">
      <c r="A895" s="135">
        <v>4</v>
      </c>
      <c r="B895" s="136" t="s">
        <v>58</v>
      </c>
      <c r="C895" s="136" t="s">
        <v>538</v>
      </c>
      <c r="D895" s="136" t="s">
        <v>539</v>
      </c>
      <c r="E895" s="136" t="s">
        <v>540</v>
      </c>
      <c r="F895" s="136" t="s">
        <v>180</v>
      </c>
      <c r="G895" s="136" t="s">
        <v>1271</v>
      </c>
      <c r="H895" s="137">
        <v>4663</v>
      </c>
      <c r="I895" s="135">
        <v>4</v>
      </c>
      <c r="J895" s="138">
        <f>นครพนม!F6</f>
        <v>448094.71999999997</v>
      </c>
      <c r="K895" s="139">
        <f>นครพนม!AL6</f>
        <v>511471.58</v>
      </c>
      <c r="L895" s="140">
        <f>นครพนม!AM6</f>
        <v>990385.15</v>
      </c>
      <c r="M895" s="140">
        <f>นครพนม!AN6</f>
        <v>946509.49</v>
      </c>
      <c r="N895" s="136"/>
      <c r="O895" s="136"/>
      <c r="P895" s="136"/>
      <c r="Q895" s="128">
        <f t="shared" si="31"/>
        <v>43875.660000000033</v>
      </c>
      <c r="R895" s="129">
        <f t="shared" si="32"/>
        <v>212.3922689255844</v>
      </c>
    </row>
    <row r="896" spans="1:18" x14ac:dyDescent="0.35">
      <c r="A896" s="135">
        <v>5</v>
      </c>
      <c r="B896" s="136" t="s">
        <v>58</v>
      </c>
      <c r="C896" s="136" t="s">
        <v>538</v>
      </c>
      <c r="D896" s="136" t="s">
        <v>539</v>
      </c>
      <c r="E896" s="136" t="s">
        <v>540</v>
      </c>
      <c r="F896" s="136" t="s">
        <v>180</v>
      </c>
      <c r="G896" s="136" t="s">
        <v>1272</v>
      </c>
      <c r="H896" s="137">
        <v>4364</v>
      </c>
      <c r="I896" s="135">
        <v>3</v>
      </c>
      <c r="J896" s="138">
        <f>นครพนม!F7</f>
        <v>305224.81</v>
      </c>
      <c r="K896" s="139">
        <f>นครพนม!AL7</f>
        <v>301240.18</v>
      </c>
      <c r="L896" s="140">
        <f>นครพนม!AM7</f>
        <v>933257.85</v>
      </c>
      <c r="M896" s="140">
        <f>นครพนม!AN7</f>
        <v>753449.74</v>
      </c>
      <c r="N896" s="136"/>
      <c r="O896" s="136"/>
      <c r="P896" s="136"/>
      <c r="Q896" s="128">
        <f t="shared" si="31"/>
        <v>179808.11</v>
      </c>
      <c r="R896" s="129">
        <f t="shared" si="32"/>
        <v>213.85376947754352</v>
      </c>
    </row>
    <row r="897" spans="1:18" x14ac:dyDescent="0.35">
      <c r="A897" s="135">
        <v>6</v>
      </c>
      <c r="B897" s="136" t="s">
        <v>58</v>
      </c>
      <c r="C897" s="136" t="s">
        <v>538</v>
      </c>
      <c r="D897" s="136" t="s">
        <v>539</v>
      </c>
      <c r="E897" s="136" t="s">
        <v>540</v>
      </c>
      <c r="F897" s="136" t="s">
        <v>180</v>
      </c>
      <c r="G897" s="136" t="s">
        <v>1273</v>
      </c>
      <c r="H897" s="137">
        <v>4222</v>
      </c>
      <c r="I897" s="135">
        <v>3</v>
      </c>
      <c r="J897" s="138">
        <f>นครพนม!F8</f>
        <v>622279.43000000005</v>
      </c>
      <c r="K897" s="139">
        <f>นครพนม!AL8</f>
        <v>671182.29</v>
      </c>
      <c r="L897" s="140">
        <f>นครพนม!AM8</f>
        <v>777935.92999999993</v>
      </c>
      <c r="M897" s="140">
        <f>นครพนม!AN8</f>
        <v>672523.66999999993</v>
      </c>
      <c r="N897" s="136"/>
      <c r="O897" s="136"/>
      <c r="P897" s="136"/>
      <c r="Q897" s="128">
        <f t="shared" si="31"/>
        <v>105412.26000000001</v>
      </c>
      <c r="R897" s="129">
        <f t="shared" si="32"/>
        <v>184.25768119374703</v>
      </c>
    </row>
    <row r="898" spans="1:18" x14ac:dyDescent="0.35">
      <c r="A898" s="135">
        <v>7</v>
      </c>
      <c r="B898" s="136" t="s">
        <v>58</v>
      </c>
      <c r="C898" s="136" t="s">
        <v>538</v>
      </c>
      <c r="D898" s="136" t="s">
        <v>539</v>
      </c>
      <c r="E898" s="136" t="s">
        <v>540</v>
      </c>
      <c r="F898" s="136" t="s">
        <v>180</v>
      </c>
      <c r="G898" s="136" t="s">
        <v>1274</v>
      </c>
      <c r="H898" s="137">
        <v>3681</v>
      </c>
      <c r="I898" s="135">
        <v>3</v>
      </c>
      <c r="J898" s="138">
        <f>นครพนม!F9</f>
        <v>188192.61</v>
      </c>
      <c r="K898" s="139">
        <f>นครพนม!AL9</f>
        <v>215649.84999999998</v>
      </c>
      <c r="L898" s="140">
        <f>นครพนม!AM9</f>
        <v>553415.87</v>
      </c>
      <c r="M898" s="140">
        <f>นครพนม!AN9</f>
        <v>505561.26</v>
      </c>
      <c r="N898" s="136"/>
      <c r="O898" s="136"/>
      <c r="P898" s="136"/>
      <c r="Q898" s="128">
        <f t="shared" si="31"/>
        <v>47854.609999999986</v>
      </c>
      <c r="R898" s="129">
        <f t="shared" si="32"/>
        <v>150.34389296386851</v>
      </c>
    </row>
    <row r="899" spans="1:18" x14ac:dyDescent="0.35">
      <c r="A899" s="135">
        <v>8</v>
      </c>
      <c r="B899" s="136" t="s">
        <v>58</v>
      </c>
      <c r="C899" s="136" t="s">
        <v>538</v>
      </c>
      <c r="D899" s="136" t="s">
        <v>539</v>
      </c>
      <c r="E899" s="136" t="s">
        <v>540</v>
      </c>
      <c r="F899" s="136" t="s">
        <v>180</v>
      </c>
      <c r="G899" s="136" t="s">
        <v>1275</v>
      </c>
      <c r="H899" s="137">
        <v>2627</v>
      </c>
      <c r="I899" s="135">
        <v>2</v>
      </c>
      <c r="J899" s="138">
        <f>นครพนม!F10</f>
        <v>351667.92</v>
      </c>
      <c r="K899" s="139">
        <f>นครพนม!AL10</f>
        <v>757496.56</v>
      </c>
      <c r="L899" s="140">
        <f>นครพนม!AM10</f>
        <v>858969.42</v>
      </c>
      <c r="M899" s="140">
        <f>นครพนม!AN10</f>
        <v>714623.97</v>
      </c>
      <c r="N899" s="136"/>
      <c r="O899" s="136"/>
      <c r="P899" s="136"/>
      <c r="Q899" s="128">
        <f t="shared" si="31"/>
        <v>144345.45000000007</v>
      </c>
      <c r="R899" s="129">
        <f t="shared" si="32"/>
        <v>326.97732013703848</v>
      </c>
    </row>
    <row r="900" spans="1:18" x14ac:dyDescent="0.35">
      <c r="A900" s="135">
        <v>9</v>
      </c>
      <c r="B900" s="136" t="s">
        <v>58</v>
      </c>
      <c r="C900" s="136" t="s">
        <v>538</v>
      </c>
      <c r="D900" s="136" t="s">
        <v>539</v>
      </c>
      <c r="E900" s="136" t="s">
        <v>540</v>
      </c>
      <c r="F900" s="136" t="s">
        <v>180</v>
      </c>
      <c r="G900" s="136" t="s">
        <v>1276</v>
      </c>
      <c r="H900" s="137">
        <v>2345</v>
      </c>
      <c r="I900" s="135">
        <v>2</v>
      </c>
      <c r="J900" s="138">
        <f>นครพนม!F11</f>
        <v>494991.93</v>
      </c>
      <c r="K900" s="139">
        <f>นครพนม!AL11</f>
        <v>484210.20999999996</v>
      </c>
      <c r="L900" s="140">
        <f>นครพนม!AM11</f>
        <v>865458.09</v>
      </c>
      <c r="M900" s="140">
        <f>นครพนม!AN11</f>
        <v>944511.82</v>
      </c>
      <c r="N900" s="136"/>
      <c r="O900" s="136"/>
      <c r="P900" s="136"/>
      <c r="Q900" s="128">
        <f t="shared" si="31"/>
        <v>-79053.729999999981</v>
      </c>
      <c r="R900" s="129">
        <f t="shared" si="32"/>
        <v>369.06528358208953</v>
      </c>
    </row>
    <row r="901" spans="1:18" x14ac:dyDescent="0.35">
      <c r="A901" s="135">
        <v>10</v>
      </c>
      <c r="B901" s="136" t="s">
        <v>58</v>
      </c>
      <c r="C901" s="136" t="s">
        <v>538</v>
      </c>
      <c r="D901" s="136" t="s">
        <v>539</v>
      </c>
      <c r="E901" s="136" t="s">
        <v>540</v>
      </c>
      <c r="F901" s="136" t="s">
        <v>180</v>
      </c>
      <c r="G901" s="136" t="s">
        <v>1277</v>
      </c>
      <c r="H901" s="137">
        <v>2209</v>
      </c>
      <c r="I901" s="135">
        <v>2</v>
      </c>
      <c r="J901" s="138">
        <f>นครพนม!F12</f>
        <v>526257.27</v>
      </c>
      <c r="K901" s="139">
        <f>นครพนม!AL12</f>
        <v>784470.25</v>
      </c>
      <c r="L901" s="140">
        <f>นครพนม!AM12</f>
        <v>748941.97</v>
      </c>
      <c r="M901" s="140">
        <f>นครพนม!AN12</f>
        <v>704638.35</v>
      </c>
      <c r="N901" s="136"/>
      <c r="O901" s="136"/>
      <c r="P901" s="136"/>
      <c r="Q901" s="128">
        <f t="shared" si="31"/>
        <v>44303.619999999995</v>
      </c>
      <c r="R901" s="129">
        <f t="shared" si="32"/>
        <v>339.0411815301041</v>
      </c>
    </row>
    <row r="902" spans="1:18" x14ac:dyDescent="0.35">
      <c r="A902" s="135">
        <v>11</v>
      </c>
      <c r="B902" s="136" t="s">
        <v>58</v>
      </c>
      <c r="C902" s="136" t="s">
        <v>538</v>
      </c>
      <c r="D902" s="136" t="s">
        <v>539</v>
      </c>
      <c r="E902" s="136" t="s">
        <v>540</v>
      </c>
      <c r="F902" s="136" t="s">
        <v>180</v>
      </c>
      <c r="G902" s="136" t="s">
        <v>1278</v>
      </c>
      <c r="H902" s="137">
        <v>2329</v>
      </c>
      <c r="I902" s="135">
        <v>2</v>
      </c>
      <c r="J902" s="138">
        <f>นครพนม!F13</f>
        <v>325720.02</v>
      </c>
      <c r="K902" s="139">
        <f>นครพนม!AL13</f>
        <v>556859.75</v>
      </c>
      <c r="L902" s="140">
        <f>นครพนม!AM13</f>
        <v>994136.21</v>
      </c>
      <c r="M902" s="140">
        <f>นครพนม!AN13</f>
        <v>642103.65999999992</v>
      </c>
      <c r="N902" s="136"/>
      <c r="O902" s="136"/>
      <c r="P902" s="136"/>
      <c r="Q902" s="128">
        <f t="shared" si="31"/>
        <v>352032.55000000005</v>
      </c>
      <c r="R902" s="129">
        <f t="shared" si="32"/>
        <v>426.8510991841992</v>
      </c>
    </row>
    <row r="903" spans="1:18" x14ac:dyDescent="0.35">
      <c r="A903" s="135">
        <v>12</v>
      </c>
      <c r="B903" s="136" t="s">
        <v>58</v>
      </c>
      <c r="C903" s="136" t="s">
        <v>538</v>
      </c>
      <c r="D903" s="136" t="s">
        <v>539</v>
      </c>
      <c r="E903" s="136" t="s">
        <v>540</v>
      </c>
      <c r="F903" s="136" t="s">
        <v>180</v>
      </c>
      <c r="G903" s="136" t="s">
        <v>1279</v>
      </c>
      <c r="H903" s="137">
        <v>2781</v>
      </c>
      <c r="I903" s="135">
        <v>2</v>
      </c>
      <c r="J903" s="138">
        <f>นครพนม!F14</f>
        <v>239178.69</v>
      </c>
      <c r="K903" s="139">
        <f>นครพนม!AL14</f>
        <v>582324.67999999993</v>
      </c>
      <c r="L903" s="140">
        <f>นครพนม!AM14</f>
        <v>759264.95</v>
      </c>
      <c r="M903" s="140">
        <f>นครพนม!AN14</f>
        <v>587837.61</v>
      </c>
      <c r="N903" s="136"/>
      <c r="O903" s="136"/>
      <c r="P903" s="136"/>
      <c r="Q903" s="128">
        <f t="shared" ref="Q903:Q966" si="34">L903-M903</f>
        <v>171427.33999999997</v>
      </c>
      <c r="R903" s="129">
        <f t="shared" ref="R903:R966" si="35">L903/H903</f>
        <v>273.01868033081621</v>
      </c>
    </row>
    <row r="904" spans="1:18" x14ac:dyDescent="0.35">
      <c r="A904" s="135">
        <v>13</v>
      </c>
      <c r="B904" s="136" t="s">
        <v>58</v>
      </c>
      <c r="C904" s="136" t="s">
        <v>538</v>
      </c>
      <c r="D904" s="136" t="s">
        <v>539</v>
      </c>
      <c r="E904" s="136" t="s">
        <v>540</v>
      </c>
      <c r="F904" s="136" t="s">
        <v>180</v>
      </c>
      <c r="G904" s="136" t="s">
        <v>1280</v>
      </c>
      <c r="H904" s="137">
        <v>3427</v>
      </c>
      <c r="I904" s="135">
        <v>3</v>
      </c>
      <c r="J904" s="138">
        <f>นครพนม!F15</f>
        <v>227960.68</v>
      </c>
      <c r="K904" s="139">
        <f>นครพนม!AL15</f>
        <v>314448.52</v>
      </c>
      <c r="L904" s="140">
        <f>นครพนม!AM15</f>
        <v>738894.73</v>
      </c>
      <c r="M904" s="140">
        <f>นครพนม!AN15</f>
        <v>1618919.17</v>
      </c>
      <c r="N904" s="136"/>
      <c r="O904" s="136"/>
      <c r="P904" s="136"/>
      <c r="Q904" s="128">
        <f t="shared" si="34"/>
        <v>-880024.44</v>
      </c>
      <c r="R904" s="129">
        <f t="shared" si="35"/>
        <v>215.60978406769769</v>
      </c>
    </row>
    <row r="905" spans="1:18" x14ac:dyDescent="0.35">
      <c r="A905" s="135">
        <v>14</v>
      </c>
      <c r="B905" s="136" t="s">
        <v>58</v>
      </c>
      <c r="C905" s="136" t="s">
        <v>538</v>
      </c>
      <c r="D905" s="136" t="s">
        <v>539</v>
      </c>
      <c r="E905" s="136" t="s">
        <v>540</v>
      </c>
      <c r="F905" s="136" t="s">
        <v>180</v>
      </c>
      <c r="G905" s="136" t="s">
        <v>1281</v>
      </c>
      <c r="H905" s="137">
        <v>2582</v>
      </c>
      <c r="I905" s="135">
        <v>2</v>
      </c>
      <c r="J905" s="138">
        <f>นครพนม!F16</f>
        <v>224477.89</v>
      </c>
      <c r="K905" s="139">
        <f>นครพนม!AL16</f>
        <v>334922.48</v>
      </c>
      <c r="L905" s="140">
        <f>นครพนม!AM16</f>
        <v>868314.69</v>
      </c>
      <c r="M905" s="140">
        <f>นครพนม!AN16</f>
        <v>741944.79</v>
      </c>
      <c r="N905" s="136"/>
      <c r="O905" s="136"/>
      <c r="P905" s="136"/>
      <c r="Q905" s="128">
        <f t="shared" si="34"/>
        <v>126369.89999999991</v>
      </c>
      <c r="R905" s="129">
        <f t="shared" si="35"/>
        <v>336.29538729666922</v>
      </c>
    </row>
    <row r="906" spans="1:18" x14ac:dyDescent="0.35">
      <c r="A906" s="135">
        <v>15</v>
      </c>
      <c r="B906" s="136" t="s">
        <v>58</v>
      </c>
      <c r="C906" s="136" t="s">
        <v>538</v>
      </c>
      <c r="D906" s="136" t="s">
        <v>539</v>
      </c>
      <c r="E906" s="136" t="s">
        <v>540</v>
      </c>
      <c r="F906" s="136" t="s">
        <v>180</v>
      </c>
      <c r="G906" s="136" t="s">
        <v>1282</v>
      </c>
      <c r="H906" s="137">
        <v>1491</v>
      </c>
      <c r="I906" s="135">
        <v>1</v>
      </c>
      <c r="J906" s="138">
        <f>นครพนม!F17</f>
        <v>319619.81</v>
      </c>
      <c r="K906" s="139">
        <f>นครพนม!AL17</f>
        <v>327328.27</v>
      </c>
      <c r="L906" s="140">
        <f>นครพนม!AM17</f>
        <v>615908.12</v>
      </c>
      <c r="M906" s="140">
        <f>นครพนม!AN17</f>
        <v>604990.67999999993</v>
      </c>
      <c r="N906" s="136"/>
      <c r="O906" s="136"/>
      <c r="P906" s="136"/>
      <c r="Q906" s="128">
        <f t="shared" si="34"/>
        <v>10917.440000000061</v>
      </c>
      <c r="R906" s="129">
        <f t="shared" si="35"/>
        <v>413.08391683433939</v>
      </c>
    </row>
    <row r="907" spans="1:18" x14ac:dyDescent="0.35">
      <c r="A907" s="135">
        <v>16</v>
      </c>
      <c r="B907" s="136" t="s">
        <v>58</v>
      </c>
      <c r="C907" s="136" t="s">
        <v>538</v>
      </c>
      <c r="D907" s="136" t="s">
        <v>539</v>
      </c>
      <c r="E907" s="136" t="s">
        <v>540</v>
      </c>
      <c r="F907" s="136" t="s">
        <v>180</v>
      </c>
      <c r="G907" s="136" t="s">
        <v>1283</v>
      </c>
      <c r="H907" s="137">
        <v>2154</v>
      </c>
      <c r="I907" s="135">
        <v>2</v>
      </c>
      <c r="J907" s="138">
        <f>นครพนม!F18</f>
        <v>248759</v>
      </c>
      <c r="K907" s="139">
        <f>นครพนม!AL18</f>
        <v>395165.46</v>
      </c>
      <c r="L907" s="140">
        <f>นครพนม!AM18</f>
        <v>548619.62</v>
      </c>
      <c r="M907" s="140">
        <f>นครพนม!AN18</f>
        <v>389764.95999999996</v>
      </c>
      <c r="N907" s="136"/>
      <c r="O907" s="136"/>
      <c r="P907" s="136"/>
      <c r="Q907" s="128">
        <f t="shared" si="34"/>
        <v>158854.66000000003</v>
      </c>
      <c r="R907" s="129">
        <f t="shared" si="35"/>
        <v>254.69805942432683</v>
      </c>
    </row>
    <row r="908" spans="1:18" x14ac:dyDescent="0.35">
      <c r="A908" s="135">
        <v>17</v>
      </c>
      <c r="B908" s="136" t="s">
        <v>58</v>
      </c>
      <c r="C908" s="136" t="s">
        <v>538</v>
      </c>
      <c r="D908" s="136" t="s">
        <v>539</v>
      </c>
      <c r="E908" s="136" t="s">
        <v>540</v>
      </c>
      <c r="F908" s="136" t="s">
        <v>180</v>
      </c>
      <c r="G908" s="136" t="s">
        <v>1284</v>
      </c>
      <c r="H908" s="137">
        <v>3909</v>
      </c>
      <c r="I908" s="135">
        <v>3</v>
      </c>
      <c r="J908" s="138">
        <f>นครพนม!F19</f>
        <v>243680.74</v>
      </c>
      <c r="K908" s="139">
        <f>นครพนม!AL19</f>
        <v>329079.02999999997</v>
      </c>
      <c r="L908" s="140">
        <f>นครพนม!AM19</f>
        <v>779095.66999999993</v>
      </c>
      <c r="M908" s="140">
        <f>นครพนม!AN19</f>
        <v>620196.64999999991</v>
      </c>
      <c r="N908" s="136"/>
      <c r="O908" s="136"/>
      <c r="P908" s="136"/>
      <c r="Q908" s="128">
        <f t="shared" si="34"/>
        <v>158899.02000000002</v>
      </c>
      <c r="R908" s="129">
        <f t="shared" si="35"/>
        <v>199.30817856229211</v>
      </c>
    </row>
    <row r="909" spans="1:18" x14ac:dyDescent="0.35">
      <c r="A909" s="135">
        <v>18</v>
      </c>
      <c r="B909" s="136" t="s">
        <v>58</v>
      </c>
      <c r="C909" s="136" t="s">
        <v>538</v>
      </c>
      <c r="D909" s="136" t="s">
        <v>539</v>
      </c>
      <c r="E909" s="136" t="s">
        <v>540</v>
      </c>
      <c r="F909" s="136" t="s">
        <v>180</v>
      </c>
      <c r="G909" s="136" t="s">
        <v>1285</v>
      </c>
      <c r="H909" s="137">
        <v>2875</v>
      </c>
      <c r="I909" s="135">
        <v>2</v>
      </c>
      <c r="J909" s="138">
        <f>นครพนม!F20</f>
        <v>674286.63</v>
      </c>
      <c r="K909" s="139">
        <f>นครพนม!AL20</f>
        <v>865940.01</v>
      </c>
      <c r="L909" s="140">
        <f>นครพนม!AM20</f>
        <v>690380.44</v>
      </c>
      <c r="M909" s="140">
        <f>นครพนม!AN20</f>
        <v>567662.12</v>
      </c>
      <c r="N909" s="136"/>
      <c r="O909" s="136"/>
      <c r="P909" s="136"/>
      <c r="Q909" s="128">
        <f t="shared" si="34"/>
        <v>122718.31999999995</v>
      </c>
      <c r="R909" s="129">
        <f t="shared" si="35"/>
        <v>240.13232695652172</v>
      </c>
    </row>
    <row r="910" spans="1:18" x14ac:dyDescent="0.35">
      <c r="A910" s="135">
        <v>19</v>
      </c>
      <c r="B910" s="136" t="s">
        <v>58</v>
      </c>
      <c r="C910" s="136" t="s">
        <v>538</v>
      </c>
      <c r="D910" s="136" t="s">
        <v>539</v>
      </c>
      <c r="E910" s="136" t="s">
        <v>540</v>
      </c>
      <c r="F910" s="136" t="s">
        <v>180</v>
      </c>
      <c r="G910" s="136" t="s">
        <v>1286</v>
      </c>
      <c r="H910" s="137">
        <v>4102</v>
      </c>
      <c r="I910" s="135">
        <v>3</v>
      </c>
      <c r="J910" s="138">
        <f>นครพนม!F21</f>
        <v>477345.18</v>
      </c>
      <c r="K910" s="139">
        <f>นครพนม!AL21</f>
        <v>523761.17999999993</v>
      </c>
      <c r="L910" s="140">
        <f>นครพนม!AM21</f>
        <v>1160376.1600000001</v>
      </c>
      <c r="M910" s="140">
        <f>นครพนม!AN21</f>
        <v>950373.58000000007</v>
      </c>
      <c r="N910" s="136"/>
      <c r="O910" s="136"/>
      <c r="P910" s="136"/>
      <c r="Q910" s="128">
        <f t="shared" si="34"/>
        <v>210002.58000000007</v>
      </c>
      <c r="R910" s="129">
        <f t="shared" si="35"/>
        <v>282.88058508044861</v>
      </c>
    </row>
    <row r="911" spans="1:18" x14ac:dyDescent="0.35">
      <c r="A911" s="135">
        <v>20</v>
      </c>
      <c r="B911" s="136" t="s">
        <v>58</v>
      </c>
      <c r="C911" s="136" t="s">
        <v>538</v>
      </c>
      <c r="D911" s="136" t="s">
        <v>539</v>
      </c>
      <c r="E911" s="136" t="s">
        <v>540</v>
      </c>
      <c r="F911" s="136" t="s">
        <v>180</v>
      </c>
      <c r="G911" s="136" t="s">
        <v>1287</v>
      </c>
      <c r="H911" s="137">
        <v>3593</v>
      </c>
      <c r="I911" s="135">
        <v>3</v>
      </c>
      <c r="J911" s="138">
        <f>นครพนม!F22</f>
        <v>624917.82999999996</v>
      </c>
      <c r="K911" s="139">
        <f>นครพนม!AL22</f>
        <v>587485.82999999996</v>
      </c>
      <c r="L911" s="140">
        <f>นครพนม!AM22</f>
        <v>851455.69</v>
      </c>
      <c r="M911" s="140">
        <f>นครพนม!AN22</f>
        <v>855150.69</v>
      </c>
      <c r="N911" s="136"/>
      <c r="O911" s="136"/>
      <c r="P911" s="136"/>
      <c r="Q911" s="128">
        <f t="shared" si="34"/>
        <v>-3695</v>
      </c>
      <c r="R911" s="129">
        <f t="shared" si="35"/>
        <v>236.97625661007513</v>
      </c>
    </row>
    <row r="912" spans="1:18" x14ac:dyDescent="0.35">
      <c r="A912" s="135">
        <v>21</v>
      </c>
      <c r="B912" s="136" t="s">
        <v>58</v>
      </c>
      <c r="C912" s="136" t="s">
        <v>538</v>
      </c>
      <c r="D912" s="136" t="s">
        <v>539</v>
      </c>
      <c r="E912" s="136" t="s">
        <v>540</v>
      </c>
      <c r="F912" s="136" t="s">
        <v>180</v>
      </c>
      <c r="G912" s="136" t="s">
        <v>1288</v>
      </c>
      <c r="H912" s="137">
        <v>2119</v>
      </c>
      <c r="I912" s="135">
        <v>2</v>
      </c>
      <c r="J912" s="138">
        <f>นครพนม!F23</f>
        <v>535368.76</v>
      </c>
      <c r="K912" s="139">
        <f>นครพนม!AL23</f>
        <v>643827.08000000007</v>
      </c>
      <c r="L912" s="140">
        <f>นครพนม!AM23</f>
        <v>692253.83</v>
      </c>
      <c r="M912" s="140">
        <f>นครพนม!AN23</f>
        <v>1506564.69</v>
      </c>
      <c r="N912" s="136"/>
      <c r="O912" s="136"/>
      <c r="P912" s="136"/>
      <c r="Q912" s="128">
        <f t="shared" si="34"/>
        <v>-814310.86</v>
      </c>
      <c r="R912" s="129">
        <f t="shared" si="35"/>
        <v>326.68892402076449</v>
      </c>
    </row>
    <row r="913" spans="1:18" x14ac:dyDescent="0.35">
      <c r="A913" s="135">
        <v>22</v>
      </c>
      <c r="B913" s="136" t="s">
        <v>58</v>
      </c>
      <c r="C913" s="136" t="s">
        <v>538</v>
      </c>
      <c r="D913" s="136" t="s">
        <v>539</v>
      </c>
      <c r="E913" s="136" t="s">
        <v>540</v>
      </c>
      <c r="F913" s="136" t="s">
        <v>180</v>
      </c>
      <c r="G913" s="136" t="s">
        <v>1289</v>
      </c>
      <c r="H913" s="137">
        <v>2646</v>
      </c>
      <c r="I913" s="135">
        <v>2</v>
      </c>
      <c r="J913" s="138">
        <f>นครพนม!F24</f>
        <v>157766.85999999999</v>
      </c>
      <c r="K913" s="139">
        <f>นครพนม!AL24</f>
        <v>333977.93</v>
      </c>
      <c r="L913" s="140">
        <f>นครพนม!AM24</f>
        <v>676025.02</v>
      </c>
      <c r="M913" s="140">
        <f>นครพนม!AN24</f>
        <v>681523.85</v>
      </c>
      <c r="N913" s="136"/>
      <c r="O913" s="136"/>
      <c r="P913" s="136"/>
      <c r="Q913" s="128">
        <f t="shared" si="34"/>
        <v>-5498.8299999999581</v>
      </c>
      <c r="R913" s="129">
        <f t="shared" si="35"/>
        <v>255.48942554799697</v>
      </c>
    </row>
    <row r="914" spans="1:18" x14ac:dyDescent="0.35">
      <c r="A914" s="135">
        <v>23</v>
      </c>
      <c r="B914" s="136" t="s">
        <v>58</v>
      </c>
      <c r="C914" s="136" t="s">
        <v>538</v>
      </c>
      <c r="D914" s="136" t="s">
        <v>539</v>
      </c>
      <c r="E914" s="136" t="s">
        <v>540</v>
      </c>
      <c r="F914" s="136" t="s">
        <v>180</v>
      </c>
      <c r="G914" s="136" t="s">
        <v>1290</v>
      </c>
      <c r="H914" s="137">
        <v>6232</v>
      </c>
      <c r="I914" s="135">
        <v>5</v>
      </c>
      <c r="J914" s="138">
        <f>นครพนม!F25</f>
        <v>318093.13</v>
      </c>
      <c r="K914" s="139">
        <f>นครพนม!AL25</f>
        <v>595325.01</v>
      </c>
      <c r="L914" s="140">
        <f>นครพนม!AM25</f>
        <v>818790.13</v>
      </c>
      <c r="M914" s="140">
        <f>นครพนม!AN25</f>
        <v>977573.8</v>
      </c>
      <c r="N914" s="136"/>
      <c r="O914" s="136"/>
      <c r="P914" s="136"/>
      <c r="Q914" s="128">
        <f t="shared" si="34"/>
        <v>-158783.67000000004</v>
      </c>
      <c r="R914" s="129">
        <f t="shared" si="35"/>
        <v>131.38480905006418</v>
      </c>
    </row>
    <row r="915" spans="1:18" x14ac:dyDescent="0.35">
      <c r="A915" s="135">
        <v>24</v>
      </c>
      <c r="B915" s="136" t="s">
        <v>58</v>
      </c>
      <c r="C915" s="136" t="s">
        <v>538</v>
      </c>
      <c r="D915" s="136" t="s">
        <v>539</v>
      </c>
      <c r="E915" s="136" t="s">
        <v>540</v>
      </c>
      <c r="F915" s="136" t="s">
        <v>180</v>
      </c>
      <c r="G915" s="136" t="s">
        <v>1291</v>
      </c>
      <c r="H915" s="137">
        <v>5126</v>
      </c>
      <c r="I915" s="135">
        <v>4</v>
      </c>
      <c r="J915" s="138">
        <f>นครพนม!F26</f>
        <v>319992.34999999998</v>
      </c>
      <c r="K915" s="139">
        <f>นครพนม!AL26</f>
        <v>519677.95999999996</v>
      </c>
      <c r="L915" s="140">
        <f>นครพนม!AM26</f>
        <v>871099.22</v>
      </c>
      <c r="M915" s="140">
        <f>นครพนม!AN26</f>
        <v>919057.01</v>
      </c>
      <c r="N915" s="136"/>
      <c r="O915" s="136"/>
      <c r="P915" s="136"/>
      <c r="Q915" s="128">
        <f t="shared" si="34"/>
        <v>-47957.790000000037</v>
      </c>
      <c r="R915" s="129">
        <f t="shared" si="35"/>
        <v>169.93742099102613</v>
      </c>
    </row>
    <row r="916" spans="1:18" x14ac:dyDescent="0.35">
      <c r="A916" s="135">
        <v>25</v>
      </c>
      <c r="B916" s="136" t="s">
        <v>58</v>
      </c>
      <c r="C916" s="136" t="s">
        <v>538</v>
      </c>
      <c r="D916" s="136" t="s">
        <v>539</v>
      </c>
      <c r="E916" s="136" t="s">
        <v>540</v>
      </c>
      <c r="F916" s="136" t="s">
        <v>180</v>
      </c>
      <c r="G916" s="136" t="s">
        <v>1292</v>
      </c>
      <c r="H916" s="137">
        <v>2780</v>
      </c>
      <c r="I916" s="135">
        <v>2</v>
      </c>
      <c r="J916" s="138">
        <f>นครพนม!F27</f>
        <v>250874.4</v>
      </c>
      <c r="K916" s="139">
        <f>นครพนม!AL27</f>
        <v>-38083.569999999949</v>
      </c>
      <c r="L916" s="140">
        <f>นครพนม!AM27</f>
        <v>690546.61</v>
      </c>
      <c r="M916" s="140">
        <f>นครพนม!AN27</f>
        <v>543835.11</v>
      </c>
      <c r="N916" s="136"/>
      <c r="O916" s="136"/>
      <c r="P916" s="136"/>
      <c r="Q916" s="128">
        <f t="shared" si="34"/>
        <v>146711.5</v>
      </c>
      <c r="R916" s="129">
        <f t="shared" si="35"/>
        <v>248.39806115107913</v>
      </c>
    </row>
    <row r="917" spans="1:18" x14ac:dyDescent="0.35">
      <c r="A917" s="135">
        <v>26</v>
      </c>
      <c r="B917" s="136" t="s">
        <v>58</v>
      </c>
      <c r="C917" s="136" t="s">
        <v>538</v>
      </c>
      <c r="D917" s="136" t="s">
        <v>539</v>
      </c>
      <c r="E917" s="136" t="s">
        <v>540</v>
      </c>
      <c r="F917" s="136" t="s">
        <v>180</v>
      </c>
      <c r="G917" s="136" t="s">
        <v>1293</v>
      </c>
      <c r="H917" s="137">
        <v>2904</v>
      </c>
      <c r="I917" s="135">
        <v>2</v>
      </c>
      <c r="J917" s="138">
        <f>นครพนม!F28</f>
        <v>325993.62</v>
      </c>
      <c r="K917" s="139">
        <f>นครพนม!AL28</f>
        <v>399862.8</v>
      </c>
      <c r="L917" s="140">
        <f>นครพนม!AM28</f>
        <v>491974.38</v>
      </c>
      <c r="M917" s="140">
        <f>นครพนม!AN28</f>
        <v>418604.63</v>
      </c>
      <c r="N917" s="136"/>
      <c r="O917" s="136"/>
      <c r="P917" s="136"/>
      <c r="Q917" s="128">
        <f t="shared" si="34"/>
        <v>73369.75</v>
      </c>
      <c r="R917" s="129">
        <f t="shared" si="35"/>
        <v>169.41266528925621</v>
      </c>
    </row>
    <row r="918" spans="1:18" s="147" customFormat="1" x14ac:dyDescent="0.35">
      <c r="A918" s="141">
        <v>1</v>
      </c>
      <c r="B918" s="142" t="s">
        <v>58</v>
      </c>
      <c r="C918" s="142"/>
      <c r="D918" s="142"/>
      <c r="E918" s="142" t="s">
        <v>77</v>
      </c>
      <c r="F918" s="142"/>
      <c r="G918" s="142" t="s">
        <v>542</v>
      </c>
      <c r="H918" s="148">
        <f>SUM(H892:H917)</f>
        <v>83996</v>
      </c>
      <c r="I918" s="141"/>
      <c r="J918" s="144">
        <f>SUM(J892:J917)</f>
        <v>9524020.6599999983</v>
      </c>
      <c r="K918" s="179">
        <f>SUM(K892:K917)</f>
        <v>12376895.759999998</v>
      </c>
      <c r="L918" s="144">
        <f>SUM(L893:L917)</f>
        <v>19805866.829999994</v>
      </c>
      <c r="M918" s="144">
        <f>SUM(M893:M917)</f>
        <v>19095364.93</v>
      </c>
      <c r="N918" s="142">
        <v>25</v>
      </c>
      <c r="O918" s="142">
        <v>25</v>
      </c>
      <c r="P918" s="142">
        <f>N918-O918</f>
        <v>0</v>
      </c>
      <c r="Q918" s="145">
        <f t="shared" si="34"/>
        <v>710501.89999999478</v>
      </c>
      <c r="R918" s="146">
        <f>L918/H918</f>
        <v>235.79535727891798</v>
      </c>
    </row>
    <row r="919" spans="1:18" x14ac:dyDescent="0.35">
      <c r="A919" s="135">
        <v>1</v>
      </c>
      <c r="B919" s="136" t="s">
        <v>58</v>
      </c>
      <c r="C919" s="136" t="s">
        <v>543</v>
      </c>
      <c r="D919" s="136" t="s">
        <v>79</v>
      </c>
      <c r="E919" s="136" t="s">
        <v>544</v>
      </c>
      <c r="F919" s="136" t="s">
        <v>210</v>
      </c>
      <c r="G919" s="136" t="s">
        <v>545</v>
      </c>
      <c r="H919" s="137"/>
      <c r="I919" s="135"/>
      <c r="J919" s="138"/>
      <c r="K919" s="139"/>
      <c r="L919" s="140"/>
      <c r="M919" s="140"/>
      <c r="N919" s="136"/>
      <c r="O919" s="136"/>
      <c r="P919" s="136"/>
    </row>
    <row r="920" spans="1:18" x14ac:dyDescent="0.35">
      <c r="A920" s="135">
        <v>2</v>
      </c>
      <c r="B920" s="136" t="s">
        <v>58</v>
      </c>
      <c r="C920" s="136" t="s">
        <v>543</v>
      </c>
      <c r="D920" s="136" t="s">
        <v>79</v>
      </c>
      <c r="E920" s="136" t="s">
        <v>544</v>
      </c>
      <c r="F920" s="136" t="s">
        <v>180</v>
      </c>
      <c r="G920" s="136" t="s">
        <v>1294</v>
      </c>
      <c r="H920" s="137">
        <v>3964</v>
      </c>
      <c r="I920" s="135">
        <v>3</v>
      </c>
      <c r="J920" s="138">
        <f>นครพนม!F29</f>
        <v>172232.87</v>
      </c>
      <c r="K920" s="139">
        <f>นครพนม!AL29</f>
        <v>187112.87</v>
      </c>
      <c r="L920" s="140">
        <f>นครพนม!AM29</f>
        <v>925956.58</v>
      </c>
      <c r="M920" s="140">
        <f>นครพนม!AN29</f>
        <v>882360.46000000008</v>
      </c>
      <c r="N920" s="136"/>
      <c r="O920" s="136"/>
      <c r="P920" s="136"/>
      <c r="Q920" s="128">
        <f t="shared" si="34"/>
        <v>43596.119999999879</v>
      </c>
      <c r="R920" s="129">
        <f t="shared" si="35"/>
        <v>233.59146821392531</v>
      </c>
    </row>
    <row r="921" spans="1:18" x14ac:dyDescent="0.35">
      <c r="A921" s="135">
        <v>3</v>
      </c>
      <c r="B921" s="136" t="s">
        <v>58</v>
      </c>
      <c r="C921" s="136" t="s">
        <v>543</v>
      </c>
      <c r="D921" s="136" t="s">
        <v>79</v>
      </c>
      <c r="E921" s="136" t="s">
        <v>544</v>
      </c>
      <c r="F921" s="136" t="s">
        <v>180</v>
      </c>
      <c r="G921" s="136" t="s">
        <v>1295</v>
      </c>
      <c r="H921" s="137">
        <v>5112</v>
      </c>
      <c r="I921" s="135">
        <v>4</v>
      </c>
      <c r="J921" s="138">
        <f>นครพนม!F30</f>
        <v>206793.04</v>
      </c>
      <c r="K921" s="139">
        <f>นครพนม!AL30</f>
        <v>396057.54000000004</v>
      </c>
      <c r="L921" s="140">
        <f>นครพนม!AM30</f>
        <v>796463.27</v>
      </c>
      <c r="M921" s="140">
        <f>นครพนม!AN30</f>
        <v>861854.98</v>
      </c>
      <c r="N921" s="136"/>
      <c r="O921" s="136"/>
      <c r="P921" s="136"/>
      <c r="Q921" s="128">
        <f t="shared" si="34"/>
        <v>-65391.709999999963</v>
      </c>
      <c r="R921" s="129">
        <f t="shared" si="35"/>
        <v>155.80267410015651</v>
      </c>
    </row>
    <row r="922" spans="1:18" x14ac:dyDescent="0.35">
      <c r="A922" s="135">
        <v>4</v>
      </c>
      <c r="B922" s="136" t="s">
        <v>58</v>
      </c>
      <c r="C922" s="136" t="s">
        <v>543</v>
      </c>
      <c r="D922" s="136" t="s">
        <v>79</v>
      </c>
      <c r="E922" s="136" t="s">
        <v>544</v>
      </c>
      <c r="F922" s="136" t="s">
        <v>180</v>
      </c>
      <c r="G922" s="136" t="s">
        <v>1296</v>
      </c>
      <c r="H922" s="137">
        <v>2863</v>
      </c>
      <c r="I922" s="135">
        <v>2</v>
      </c>
      <c r="J922" s="138">
        <f>นครพนม!F31</f>
        <v>413785.1</v>
      </c>
      <c r="K922" s="139">
        <f>นครพนม!AL31</f>
        <v>460913.76999999996</v>
      </c>
      <c r="L922" s="140">
        <f>นครพนม!AM31</f>
        <v>677378.99</v>
      </c>
      <c r="M922" s="140">
        <f>นครพนม!AN31</f>
        <v>648978.54</v>
      </c>
      <c r="N922" s="136"/>
      <c r="O922" s="136"/>
      <c r="P922" s="136"/>
      <c r="Q922" s="128">
        <f t="shared" si="34"/>
        <v>28400.449999999953</v>
      </c>
      <c r="R922" s="129">
        <f t="shared" si="35"/>
        <v>236.59762137617884</v>
      </c>
    </row>
    <row r="923" spans="1:18" x14ac:dyDescent="0.35">
      <c r="A923" s="135">
        <v>5</v>
      </c>
      <c r="B923" s="136" t="s">
        <v>58</v>
      </c>
      <c r="C923" s="136" t="s">
        <v>543</v>
      </c>
      <c r="D923" s="136" t="s">
        <v>79</v>
      </c>
      <c r="E923" s="136" t="s">
        <v>544</v>
      </c>
      <c r="F923" s="136" t="s">
        <v>180</v>
      </c>
      <c r="G923" s="136" t="s">
        <v>1297</v>
      </c>
      <c r="H923" s="137">
        <v>3378</v>
      </c>
      <c r="I923" s="135">
        <v>3</v>
      </c>
      <c r="J923" s="138">
        <f>นครพนม!F32</f>
        <v>246704.4</v>
      </c>
      <c r="K923" s="138">
        <f>นครพนม!AL32</f>
        <v>233948.99</v>
      </c>
      <c r="L923" s="140">
        <f>นครพนม!AM32</f>
        <v>308579.84999999998</v>
      </c>
      <c r="M923" s="140">
        <f>นครพนม!AN32</f>
        <v>549924.68999999994</v>
      </c>
      <c r="N923" s="136"/>
      <c r="O923" s="136"/>
      <c r="P923" s="136"/>
      <c r="Q923" s="128">
        <f t="shared" si="34"/>
        <v>-241344.83999999997</v>
      </c>
      <c r="R923" s="129">
        <f t="shared" si="35"/>
        <v>91.349866785079925</v>
      </c>
    </row>
    <row r="924" spans="1:18" x14ac:dyDescent="0.35">
      <c r="A924" s="135">
        <v>6</v>
      </c>
      <c r="B924" s="136" t="s">
        <v>58</v>
      </c>
      <c r="C924" s="136" t="s">
        <v>543</v>
      </c>
      <c r="D924" s="136" t="s">
        <v>79</v>
      </c>
      <c r="E924" s="136" t="s">
        <v>544</v>
      </c>
      <c r="F924" s="136" t="s">
        <v>180</v>
      </c>
      <c r="G924" s="136" t="s">
        <v>1298</v>
      </c>
      <c r="H924" s="137">
        <v>3946</v>
      </c>
      <c r="I924" s="135">
        <v>3</v>
      </c>
      <c r="J924" s="138">
        <f>นครพนม!F33</f>
        <v>390079.28</v>
      </c>
      <c r="K924" s="139">
        <f>นครพนม!AL33</f>
        <v>459654.17000000004</v>
      </c>
      <c r="L924" s="140">
        <f>นครพนม!AM33</f>
        <v>871575.98</v>
      </c>
      <c r="M924" s="140">
        <f>นครพนม!AN33</f>
        <v>735776.17999999993</v>
      </c>
      <c r="N924" s="136"/>
      <c r="O924" s="136"/>
      <c r="P924" s="136"/>
      <c r="Q924" s="128">
        <f t="shared" si="34"/>
        <v>135799.80000000005</v>
      </c>
      <c r="R924" s="129">
        <f t="shared" si="35"/>
        <v>220.87581855043081</v>
      </c>
    </row>
    <row r="925" spans="1:18" x14ac:dyDescent="0.35">
      <c r="A925" s="135">
        <v>7</v>
      </c>
      <c r="B925" s="136" t="s">
        <v>58</v>
      </c>
      <c r="C925" s="136" t="s">
        <v>543</v>
      </c>
      <c r="D925" s="136" t="s">
        <v>79</v>
      </c>
      <c r="E925" s="136" t="s">
        <v>544</v>
      </c>
      <c r="F925" s="136" t="s">
        <v>180</v>
      </c>
      <c r="G925" s="136" t="s">
        <v>1299</v>
      </c>
      <c r="H925" s="137">
        <v>4332</v>
      </c>
      <c r="I925" s="135">
        <v>3</v>
      </c>
      <c r="J925" s="138">
        <f>นครพนม!F34</f>
        <v>202757.98</v>
      </c>
      <c r="K925" s="139">
        <f>นครพนม!AL34</f>
        <v>327417.79000000004</v>
      </c>
      <c r="L925" s="140">
        <f>นครพนม!AM34</f>
        <v>684140.53</v>
      </c>
      <c r="M925" s="140">
        <f>นครพนม!AN34</f>
        <v>714736.46</v>
      </c>
      <c r="N925" s="136"/>
      <c r="O925" s="136"/>
      <c r="P925" s="136"/>
      <c r="Q925" s="128">
        <f t="shared" si="34"/>
        <v>-30595.929999999935</v>
      </c>
      <c r="R925" s="129">
        <f t="shared" si="35"/>
        <v>157.92717682363804</v>
      </c>
    </row>
    <row r="926" spans="1:18" s="193" customFormat="1" x14ac:dyDescent="0.35">
      <c r="A926" s="187">
        <v>8</v>
      </c>
      <c r="B926" s="188" t="s">
        <v>58</v>
      </c>
      <c r="C926" s="188" t="s">
        <v>543</v>
      </c>
      <c r="D926" s="188" t="s">
        <v>79</v>
      </c>
      <c r="E926" s="188" t="s">
        <v>544</v>
      </c>
      <c r="F926" s="188" t="s">
        <v>180</v>
      </c>
      <c r="G926" s="188" t="s">
        <v>1300</v>
      </c>
      <c r="H926" s="182">
        <v>2103</v>
      </c>
      <c r="I926" s="187">
        <v>2</v>
      </c>
      <c r="J926" s="189">
        <f>นครพนม!F35</f>
        <v>225295.1</v>
      </c>
      <c r="K926" s="190">
        <f>นครพนม!AL35</f>
        <v>279040.69</v>
      </c>
      <c r="L926" s="189">
        <f>นครพนม!AM35</f>
        <v>293950.35000000003</v>
      </c>
      <c r="M926" s="189">
        <f>นครพนม!AN35</f>
        <v>327849.43</v>
      </c>
      <c r="N926" s="188"/>
      <c r="O926" s="188"/>
      <c r="P926" s="188"/>
      <c r="Q926" s="191">
        <f t="shared" si="34"/>
        <v>-33899.079999999958</v>
      </c>
      <c r="R926" s="192">
        <f t="shared" si="35"/>
        <v>139.77667617689016</v>
      </c>
    </row>
    <row r="927" spans="1:18" x14ac:dyDescent="0.35">
      <c r="A927" s="135">
        <v>9</v>
      </c>
      <c r="B927" s="136" t="s">
        <v>58</v>
      </c>
      <c r="C927" s="136" t="s">
        <v>543</v>
      </c>
      <c r="D927" s="136" t="s">
        <v>79</v>
      </c>
      <c r="E927" s="136" t="s">
        <v>544</v>
      </c>
      <c r="F927" s="136" t="s">
        <v>180</v>
      </c>
      <c r="G927" s="136" t="s">
        <v>1301</v>
      </c>
      <c r="H927" s="137">
        <v>2710</v>
      </c>
      <c r="I927" s="135">
        <v>2</v>
      </c>
      <c r="J927" s="138">
        <f>นครพนม!F36</f>
        <v>169640.7</v>
      </c>
      <c r="K927" s="139">
        <f>นครพนม!AL36</f>
        <v>180248.12000000002</v>
      </c>
      <c r="L927" s="140">
        <f>นครพนม!AM36</f>
        <v>276100.89</v>
      </c>
      <c r="M927" s="140">
        <f>นครพนม!AN36</f>
        <v>324623.31</v>
      </c>
      <c r="N927" s="136"/>
      <c r="O927" s="136"/>
      <c r="P927" s="136"/>
      <c r="Q927" s="128">
        <f t="shared" si="34"/>
        <v>-48522.419999999984</v>
      </c>
      <c r="R927" s="129">
        <f t="shared" si="35"/>
        <v>101.88224723247232</v>
      </c>
    </row>
    <row r="928" spans="1:18" x14ac:dyDescent="0.35">
      <c r="A928" s="135">
        <v>10</v>
      </c>
      <c r="B928" s="136" t="s">
        <v>58</v>
      </c>
      <c r="C928" s="136" t="s">
        <v>543</v>
      </c>
      <c r="D928" s="136" t="s">
        <v>79</v>
      </c>
      <c r="E928" s="136" t="s">
        <v>544</v>
      </c>
      <c r="F928" s="136" t="s">
        <v>180</v>
      </c>
      <c r="G928" s="136" t="s">
        <v>1302</v>
      </c>
      <c r="H928" s="137">
        <v>2476</v>
      </c>
      <c r="I928" s="135">
        <v>2</v>
      </c>
      <c r="J928" s="138">
        <f>นครพนม!F37</f>
        <v>117828.8</v>
      </c>
      <c r="K928" s="139">
        <f>นครพนม!AL37</f>
        <v>242514.41</v>
      </c>
      <c r="L928" s="140">
        <f>นครพนม!AM37</f>
        <v>793099.15999999992</v>
      </c>
      <c r="M928" s="140">
        <f>นครพนม!AN37</f>
        <v>720026.23</v>
      </c>
      <c r="N928" s="136"/>
      <c r="O928" s="136"/>
      <c r="P928" s="136"/>
      <c r="Q928" s="128">
        <f t="shared" si="34"/>
        <v>73072.929999999935</v>
      </c>
      <c r="R928" s="129">
        <f t="shared" si="35"/>
        <v>320.31468497576731</v>
      </c>
    </row>
    <row r="929" spans="1:18" s="147" customFormat="1" x14ac:dyDescent="0.35">
      <c r="A929" s="141">
        <v>2</v>
      </c>
      <c r="B929" s="142" t="s">
        <v>58</v>
      </c>
      <c r="C929" s="142"/>
      <c r="D929" s="142"/>
      <c r="E929" s="142" t="s">
        <v>77</v>
      </c>
      <c r="F929" s="142"/>
      <c r="G929" s="142" t="s">
        <v>546</v>
      </c>
      <c r="H929" s="148">
        <f>SUM(H919:H928)</f>
        <v>30884</v>
      </c>
      <c r="I929" s="141"/>
      <c r="J929" s="144">
        <f>SUM(J919:J928)</f>
        <v>2145117.27</v>
      </c>
      <c r="K929" s="179">
        <f>SUM(K919:K928)</f>
        <v>2766908.35</v>
      </c>
      <c r="L929" s="144">
        <f>SUM(L919:L928)</f>
        <v>5627245.5999999996</v>
      </c>
      <c r="M929" s="144">
        <f>SUM(M919:M928)</f>
        <v>5766130.2799999993</v>
      </c>
      <c r="N929" s="142">
        <v>9</v>
      </c>
      <c r="O929" s="142">
        <v>9</v>
      </c>
      <c r="P929" s="142">
        <f>N929-O929</f>
        <v>0</v>
      </c>
      <c r="Q929" s="145">
        <f t="shared" si="34"/>
        <v>-138884.6799999997</v>
      </c>
      <c r="R929" s="146">
        <f>L929/H929</f>
        <v>182.20585416396838</v>
      </c>
    </row>
    <row r="930" spans="1:18" x14ac:dyDescent="0.35">
      <c r="A930" s="135">
        <v>1</v>
      </c>
      <c r="B930" s="136" t="s">
        <v>58</v>
      </c>
      <c r="C930" s="136" t="s">
        <v>547</v>
      </c>
      <c r="D930" s="136" t="s">
        <v>86</v>
      </c>
      <c r="E930" s="136" t="s">
        <v>548</v>
      </c>
      <c r="F930" s="136" t="s">
        <v>210</v>
      </c>
      <c r="G930" s="136" t="s">
        <v>549</v>
      </c>
      <c r="H930" s="137"/>
      <c r="I930" s="135"/>
      <c r="J930" s="138"/>
      <c r="K930" s="139"/>
      <c r="L930" s="140"/>
      <c r="M930" s="140"/>
      <c r="N930" s="136"/>
      <c r="O930" s="136"/>
      <c r="P930" s="136"/>
    </row>
    <row r="931" spans="1:18" x14ac:dyDescent="0.35">
      <c r="A931" s="135">
        <v>2</v>
      </c>
      <c r="B931" s="136" t="s">
        <v>58</v>
      </c>
      <c r="C931" s="136" t="s">
        <v>547</v>
      </c>
      <c r="D931" s="136" t="s">
        <v>86</v>
      </c>
      <c r="E931" s="136" t="s">
        <v>548</v>
      </c>
      <c r="F931" s="136" t="s">
        <v>180</v>
      </c>
      <c r="G931" s="136" t="s">
        <v>1303</v>
      </c>
      <c r="H931" s="137">
        <v>3590</v>
      </c>
      <c r="I931" s="135">
        <v>3</v>
      </c>
      <c r="J931" s="138">
        <f>นครพนม!F38</f>
        <v>295365.88</v>
      </c>
      <c r="K931" s="139">
        <f>นครพนม!AL38</f>
        <v>387653.44</v>
      </c>
      <c r="L931" s="140">
        <f>นครพนม!AM38</f>
        <v>700994.25</v>
      </c>
      <c r="M931" s="140">
        <f>นครพนม!AN38</f>
        <v>559190.24</v>
      </c>
      <c r="N931" s="136"/>
      <c r="O931" s="136"/>
      <c r="P931" s="136"/>
      <c r="Q931" s="128">
        <f t="shared" si="34"/>
        <v>141804.01</v>
      </c>
      <c r="R931" s="129">
        <f t="shared" si="35"/>
        <v>195.26302228412257</v>
      </c>
    </row>
    <row r="932" spans="1:18" x14ac:dyDescent="0.35">
      <c r="A932" s="135">
        <v>3</v>
      </c>
      <c r="B932" s="136" t="s">
        <v>58</v>
      </c>
      <c r="C932" s="136" t="s">
        <v>547</v>
      </c>
      <c r="D932" s="136" t="s">
        <v>86</v>
      </c>
      <c r="E932" s="136" t="s">
        <v>548</v>
      </c>
      <c r="F932" s="136" t="s">
        <v>180</v>
      </c>
      <c r="G932" s="136" t="s">
        <v>1304</v>
      </c>
      <c r="H932" s="137">
        <v>4275</v>
      </c>
      <c r="I932" s="135">
        <v>3</v>
      </c>
      <c r="J932" s="138">
        <f>นครพนม!F39</f>
        <v>371228.7</v>
      </c>
      <c r="K932" s="139">
        <f>นครพนม!AL39</f>
        <v>290613.34999999998</v>
      </c>
      <c r="L932" s="140">
        <f>นครพนม!AM39</f>
        <v>744916.78</v>
      </c>
      <c r="M932" s="140">
        <f>นครพนม!AN39</f>
        <v>563056.23</v>
      </c>
      <c r="N932" s="136"/>
      <c r="O932" s="136"/>
      <c r="P932" s="136"/>
      <c r="Q932" s="128">
        <f t="shared" si="34"/>
        <v>181860.55000000005</v>
      </c>
      <c r="R932" s="129">
        <f t="shared" si="35"/>
        <v>174.24953918128656</v>
      </c>
    </row>
    <row r="933" spans="1:18" x14ac:dyDescent="0.35">
      <c r="A933" s="135">
        <v>4</v>
      </c>
      <c r="B933" s="136" t="s">
        <v>58</v>
      </c>
      <c r="C933" s="136" t="s">
        <v>547</v>
      </c>
      <c r="D933" s="136" t="s">
        <v>86</v>
      </c>
      <c r="E933" s="136" t="s">
        <v>548</v>
      </c>
      <c r="F933" s="136" t="s">
        <v>180</v>
      </c>
      <c r="G933" s="136" t="s">
        <v>1305</v>
      </c>
      <c r="H933" s="137">
        <v>1050</v>
      </c>
      <c r="I933" s="135">
        <v>1</v>
      </c>
      <c r="J933" s="138">
        <f>นครพนม!F40</f>
        <v>588670.41</v>
      </c>
      <c r="K933" s="139">
        <f>นครพนม!AL40</f>
        <v>711667.48</v>
      </c>
      <c r="L933" s="140">
        <f>นครพนม!AM40</f>
        <v>751493.23</v>
      </c>
      <c r="M933" s="140">
        <f>นครพนม!AN40</f>
        <v>634032.09</v>
      </c>
      <c r="N933" s="136"/>
      <c r="O933" s="136"/>
      <c r="P933" s="136"/>
      <c r="Q933" s="128">
        <f t="shared" si="34"/>
        <v>117461.14000000001</v>
      </c>
      <c r="R933" s="129">
        <f t="shared" si="35"/>
        <v>715.70783809523812</v>
      </c>
    </row>
    <row r="934" spans="1:18" x14ac:dyDescent="0.35">
      <c r="A934" s="135">
        <v>5</v>
      </c>
      <c r="B934" s="136" t="s">
        <v>58</v>
      </c>
      <c r="C934" s="136" t="s">
        <v>547</v>
      </c>
      <c r="D934" s="136" t="s">
        <v>86</v>
      </c>
      <c r="E934" s="136" t="s">
        <v>548</v>
      </c>
      <c r="F934" s="136" t="s">
        <v>180</v>
      </c>
      <c r="G934" s="136" t="s">
        <v>1306</v>
      </c>
      <c r="H934" s="137">
        <v>2081</v>
      </c>
      <c r="I934" s="135">
        <v>2</v>
      </c>
      <c r="J934" s="138">
        <f>นครพนม!F41</f>
        <v>130815.06</v>
      </c>
      <c r="K934" s="139">
        <f>นครพนม!AL41</f>
        <v>-365293.43999999994</v>
      </c>
      <c r="L934" s="140">
        <f>นครพนม!AM41</f>
        <v>742612.39</v>
      </c>
      <c r="M934" s="140">
        <f>นครพนม!AN41</f>
        <v>659783.74</v>
      </c>
      <c r="N934" s="136"/>
      <c r="O934" s="136"/>
      <c r="P934" s="136"/>
      <c r="Q934" s="128">
        <f t="shared" si="34"/>
        <v>82828.650000000023</v>
      </c>
      <c r="R934" s="129">
        <f t="shared" si="35"/>
        <v>356.85362325804903</v>
      </c>
    </row>
    <row r="935" spans="1:18" x14ac:dyDescent="0.35">
      <c r="A935" s="135">
        <v>6</v>
      </c>
      <c r="B935" s="136" t="s">
        <v>58</v>
      </c>
      <c r="C935" s="136" t="s">
        <v>547</v>
      </c>
      <c r="D935" s="136" t="s">
        <v>86</v>
      </c>
      <c r="E935" s="136" t="s">
        <v>548</v>
      </c>
      <c r="F935" s="136" t="s">
        <v>180</v>
      </c>
      <c r="G935" s="136" t="s">
        <v>1307</v>
      </c>
      <c r="H935" s="137">
        <v>2563</v>
      </c>
      <c r="I935" s="135">
        <v>2</v>
      </c>
      <c r="J935" s="138">
        <f>นครพนม!F42</f>
        <v>202608.74</v>
      </c>
      <c r="K935" s="139">
        <f>นครพนม!AL42</f>
        <v>830461.9</v>
      </c>
      <c r="L935" s="140">
        <f>นครพนม!AM42</f>
        <v>970130.74</v>
      </c>
      <c r="M935" s="140">
        <f>นครพนม!AN42</f>
        <v>730184.57</v>
      </c>
      <c r="N935" s="136"/>
      <c r="O935" s="136"/>
      <c r="P935" s="136"/>
      <c r="Q935" s="128">
        <f t="shared" si="34"/>
        <v>239946.17000000004</v>
      </c>
      <c r="R935" s="129">
        <f t="shared" si="35"/>
        <v>378.5137495122903</v>
      </c>
    </row>
    <row r="936" spans="1:18" x14ac:dyDescent="0.35">
      <c r="A936" s="135">
        <v>7</v>
      </c>
      <c r="B936" s="136" t="s">
        <v>58</v>
      </c>
      <c r="C936" s="136" t="s">
        <v>547</v>
      </c>
      <c r="D936" s="136" t="s">
        <v>86</v>
      </c>
      <c r="E936" s="136" t="s">
        <v>548</v>
      </c>
      <c r="F936" s="136" t="s">
        <v>180</v>
      </c>
      <c r="G936" s="136" t="s">
        <v>1308</v>
      </c>
      <c r="H936" s="137">
        <v>2302</v>
      </c>
      <c r="I936" s="135">
        <v>2</v>
      </c>
      <c r="J936" s="138">
        <f>นครพนม!F43</f>
        <v>257809.76</v>
      </c>
      <c r="K936" s="139">
        <f>นครพนม!AL43</f>
        <v>1002252.78</v>
      </c>
      <c r="L936" s="140">
        <f>นครพนม!AM43</f>
        <v>850981.97</v>
      </c>
      <c r="M936" s="140">
        <f>นครพนม!AN43</f>
        <v>761358.3899999999</v>
      </c>
      <c r="N936" s="136"/>
      <c r="O936" s="136"/>
      <c r="P936" s="136"/>
      <c r="Q936" s="128">
        <f t="shared" si="34"/>
        <v>89623.580000000075</v>
      </c>
      <c r="R936" s="129">
        <f t="shared" si="35"/>
        <v>369.67070807993048</v>
      </c>
    </row>
    <row r="937" spans="1:18" x14ac:dyDescent="0.35">
      <c r="A937" s="135">
        <v>8</v>
      </c>
      <c r="B937" s="136" t="s">
        <v>58</v>
      </c>
      <c r="C937" s="136" t="s">
        <v>547</v>
      </c>
      <c r="D937" s="136" t="s">
        <v>86</v>
      </c>
      <c r="E937" s="136" t="s">
        <v>548</v>
      </c>
      <c r="F937" s="136" t="s">
        <v>180</v>
      </c>
      <c r="G937" s="136" t="s">
        <v>1309</v>
      </c>
      <c r="H937" s="137">
        <v>2003</v>
      </c>
      <c r="I937" s="135">
        <v>2</v>
      </c>
      <c r="J937" s="138">
        <f>นครพนม!F44</f>
        <v>344379.03</v>
      </c>
      <c r="K937" s="139">
        <f>นครพนม!AL44</f>
        <v>547931.82000000007</v>
      </c>
      <c r="L937" s="140">
        <f>นครพนม!AM44</f>
        <v>286944.90000000002</v>
      </c>
      <c r="M937" s="140">
        <f>นครพนม!AN44</f>
        <v>180966.82</v>
      </c>
      <c r="N937" s="136"/>
      <c r="O937" s="136"/>
      <c r="P937" s="136"/>
      <c r="Q937" s="128">
        <f t="shared" si="34"/>
        <v>105978.08000000002</v>
      </c>
      <c r="R937" s="129">
        <f t="shared" si="35"/>
        <v>143.25756365451824</v>
      </c>
    </row>
    <row r="938" spans="1:18" x14ac:dyDescent="0.35">
      <c r="A938" s="135">
        <v>9</v>
      </c>
      <c r="B938" s="136" t="s">
        <v>58</v>
      </c>
      <c r="C938" s="136" t="s">
        <v>547</v>
      </c>
      <c r="D938" s="136" t="s">
        <v>86</v>
      </c>
      <c r="E938" s="136" t="s">
        <v>548</v>
      </c>
      <c r="F938" s="136" t="s">
        <v>180</v>
      </c>
      <c r="G938" s="136" t="s">
        <v>1310</v>
      </c>
      <c r="H938" s="137">
        <v>2921</v>
      </c>
      <c r="I938" s="135">
        <v>2</v>
      </c>
      <c r="J938" s="138">
        <f>นครพนม!F45</f>
        <v>449193.46</v>
      </c>
      <c r="K938" s="139">
        <f>นครพนม!AL45</f>
        <v>530034.51</v>
      </c>
      <c r="L938" s="140">
        <f>นครพนม!AM45</f>
        <v>912791.27</v>
      </c>
      <c r="M938" s="140">
        <f>นครพนม!AN45</f>
        <v>668529.24</v>
      </c>
      <c r="N938" s="136"/>
      <c r="O938" s="136"/>
      <c r="P938" s="136"/>
      <c r="Q938" s="128">
        <f t="shared" si="34"/>
        <v>244262.03000000003</v>
      </c>
      <c r="R938" s="129">
        <f t="shared" si="35"/>
        <v>312.49273194111606</v>
      </c>
    </row>
    <row r="939" spans="1:18" x14ac:dyDescent="0.35">
      <c r="A939" s="135">
        <v>10</v>
      </c>
      <c r="B939" s="136" t="s">
        <v>58</v>
      </c>
      <c r="C939" s="136" t="s">
        <v>547</v>
      </c>
      <c r="D939" s="136" t="s">
        <v>86</v>
      </c>
      <c r="E939" s="136" t="s">
        <v>548</v>
      </c>
      <c r="F939" s="136" t="s">
        <v>180</v>
      </c>
      <c r="G939" s="136" t="s">
        <v>1311</v>
      </c>
      <c r="H939" s="137">
        <v>2021</v>
      </c>
      <c r="I939" s="135">
        <v>2</v>
      </c>
      <c r="J939" s="138">
        <f>นครพนม!F46</f>
        <v>263499.01</v>
      </c>
      <c r="K939" s="139">
        <f>นครพนม!AL46</f>
        <v>321184.07</v>
      </c>
      <c r="L939" s="140">
        <f>นครพนม!AM46</f>
        <v>717011.09000000008</v>
      </c>
      <c r="M939" s="140">
        <f>นครพนม!AN46</f>
        <v>616270.29</v>
      </c>
      <c r="N939" s="136"/>
      <c r="O939" s="136"/>
      <c r="P939" s="136"/>
      <c r="Q939" s="128">
        <f t="shared" si="34"/>
        <v>100740.80000000005</v>
      </c>
      <c r="R939" s="129">
        <f t="shared" si="35"/>
        <v>354.7803513112321</v>
      </c>
    </row>
    <row r="940" spans="1:18" x14ac:dyDescent="0.35">
      <c r="A940" s="135">
        <v>11</v>
      </c>
      <c r="B940" s="136" t="s">
        <v>58</v>
      </c>
      <c r="C940" s="136" t="s">
        <v>547</v>
      </c>
      <c r="D940" s="136" t="s">
        <v>86</v>
      </c>
      <c r="E940" s="136" t="s">
        <v>548</v>
      </c>
      <c r="F940" s="136" t="s">
        <v>180</v>
      </c>
      <c r="G940" s="136" t="s">
        <v>1312</v>
      </c>
      <c r="H940" s="137">
        <v>1750</v>
      </c>
      <c r="I940" s="135">
        <v>2</v>
      </c>
      <c r="J940" s="138">
        <f>นครพนม!F47</f>
        <v>255136.05</v>
      </c>
      <c r="K940" s="139">
        <f>นครพนม!AL47</f>
        <v>131497.13</v>
      </c>
      <c r="L940" s="140">
        <f>นครพนม!AM47</f>
        <v>668579.38</v>
      </c>
      <c r="M940" s="140">
        <f>นครพนม!AN47</f>
        <v>507309</v>
      </c>
      <c r="N940" s="136"/>
      <c r="O940" s="136"/>
      <c r="P940" s="136"/>
      <c r="Q940" s="128">
        <f t="shared" si="34"/>
        <v>161270.38</v>
      </c>
      <c r="R940" s="129">
        <f t="shared" si="35"/>
        <v>382.04536000000002</v>
      </c>
    </row>
    <row r="941" spans="1:18" x14ac:dyDescent="0.35">
      <c r="A941" s="135">
        <v>12</v>
      </c>
      <c r="B941" s="136" t="s">
        <v>58</v>
      </c>
      <c r="C941" s="136" t="s">
        <v>547</v>
      </c>
      <c r="D941" s="136" t="s">
        <v>86</v>
      </c>
      <c r="E941" s="136" t="s">
        <v>548</v>
      </c>
      <c r="F941" s="136" t="s">
        <v>180</v>
      </c>
      <c r="G941" s="136" t="s">
        <v>1313</v>
      </c>
      <c r="H941" s="137">
        <v>1875</v>
      </c>
      <c r="I941" s="135">
        <v>2</v>
      </c>
      <c r="J941" s="138">
        <f>นครพนม!F48</f>
        <v>197173.34</v>
      </c>
      <c r="K941" s="139">
        <f>นครพนม!AL48</f>
        <v>354161.56</v>
      </c>
      <c r="L941" s="140">
        <f>นครพนม!AM48</f>
        <v>591745.88</v>
      </c>
      <c r="M941" s="140">
        <f>นครพนม!AN48</f>
        <v>463054.79</v>
      </c>
      <c r="N941" s="136"/>
      <c r="O941" s="136"/>
      <c r="P941" s="136"/>
      <c r="Q941" s="128">
        <f t="shared" si="34"/>
        <v>128691.09000000003</v>
      </c>
      <c r="R941" s="129">
        <f t="shared" si="35"/>
        <v>315.59780266666667</v>
      </c>
    </row>
    <row r="942" spans="1:18" x14ac:dyDescent="0.35">
      <c r="A942" s="135">
        <v>13</v>
      </c>
      <c r="B942" s="136" t="s">
        <v>58</v>
      </c>
      <c r="C942" s="136" t="s">
        <v>547</v>
      </c>
      <c r="D942" s="136" t="s">
        <v>86</v>
      </c>
      <c r="E942" s="136" t="s">
        <v>548</v>
      </c>
      <c r="F942" s="136" t="s">
        <v>180</v>
      </c>
      <c r="G942" s="136" t="s">
        <v>1314</v>
      </c>
      <c r="H942" s="137">
        <v>2733</v>
      </c>
      <c r="I942" s="135">
        <v>2</v>
      </c>
      <c r="J942" s="138">
        <f>นครพนม!F49</f>
        <v>476142.05</v>
      </c>
      <c r="K942" s="139">
        <f>นครพนม!AL49</f>
        <v>403702.58999999997</v>
      </c>
      <c r="L942" s="140">
        <f>นครพนม!AM49</f>
        <v>725353.31</v>
      </c>
      <c r="M942" s="140">
        <f>นครพนม!AN49</f>
        <v>623018.67000000004</v>
      </c>
      <c r="N942" s="136"/>
      <c r="O942" s="136"/>
      <c r="P942" s="136"/>
      <c r="Q942" s="128">
        <f t="shared" si="34"/>
        <v>102334.64000000001</v>
      </c>
      <c r="R942" s="129">
        <f t="shared" si="35"/>
        <v>265.40552872301504</v>
      </c>
    </row>
    <row r="943" spans="1:18" x14ac:dyDescent="0.35">
      <c r="A943" s="135">
        <v>14</v>
      </c>
      <c r="B943" s="136" t="s">
        <v>58</v>
      </c>
      <c r="C943" s="136" t="s">
        <v>547</v>
      </c>
      <c r="D943" s="136" t="s">
        <v>86</v>
      </c>
      <c r="E943" s="136" t="s">
        <v>548</v>
      </c>
      <c r="F943" s="136" t="s">
        <v>180</v>
      </c>
      <c r="G943" s="136" t="s">
        <v>1315</v>
      </c>
      <c r="H943" s="137">
        <v>2730</v>
      </c>
      <c r="I943" s="135">
        <v>2</v>
      </c>
      <c r="J943" s="138">
        <f>นครพนม!F50</f>
        <v>312998.40000000002</v>
      </c>
      <c r="K943" s="139">
        <f>นครพนม!AL50</f>
        <v>917941.02</v>
      </c>
      <c r="L943" s="140">
        <f>นครพนม!AM50</f>
        <v>787905.23</v>
      </c>
      <c r="M943" s="140">
        <f>นครพนม!AN50</f>
        <v>677319.24</v>
      </c>
      <c r="N943" s="136"/>
      <c r="O943" s="136"/>
      <c r="P943" s="136"/>
      <c r="Q943" s="128">
        <f t="shared" si="34"/>
        <v>110585.98999999999</v>
      </c>
      <c r="R943" s="129">
        <f t="shared" si="35"/>
        <v>288.60997435897434</v>
      </c>
    </row>
    <row r="944" spans="1:18" x14ac:dyDescent="0.35">
      <c r="A944" s="135">
        <v>15</v>
      </c>
      <c r="B944" s="136" t="s">
        <v>58</v>
      </c>
      <c r="C944" s="136" t="s">
        <v>547</v>
      </c>
      <c r="D944" s="136" t="s">
        <v>86</v>
      </c>
      <c r="E944" s="136" t="s">
        <v>548</v>
      </c>
      <c r="F944" s="136" t="s">
        <v>180</v>
      </c>
      <c r="G944" s="136" t="s">
        <v>1316</v>
      </c>
      <c r="H944" s="137">
        <v>2627</v>
      </c>
      <c r="I944" s="135">
        <v>2</v>
      </c>
      <c r="J944" s="138">
        <f>นครพนม!F51</f>
        <v>653679.80000000005</v>
      </c>
      <c r="K944" s="139">
        <f>นครพนม!AL51</f>
        <v>728464.32000000007</v>
      </c>
      <c r="L944" s="140">
        <f>นครพนม!AM51</f>
        <v>907819.21</v>
      </c>
      <c r="M944" s="140">
        <f>นครพนม!AN51</f>
        <v>921709.84000000008</v>
      </c>
      <c r="N944" s="136"/>
      <c r="O944" s="136"/>
      <c r="P944" s="136"/>
      <c r="Q944" s="128">
        <f t="shared" si="34"/>
        <v>-13890.630000000121</v>
      </c>
      <c r="R944" s="129">
        <f t="shared" si="35"/>
        <v>345.57259611724402</v>
      </c>
    </row>
    <row r="945" spans="1:18" x14ac:dyDescent="0.35">
      <c r="A945" s="135">
        <v>16</v>
      </c>
      <c r="B945" s="136" t="s">
        <v>58</v>
      </c>
      <c r="C945" s="136" t="s">
        <v>547</v>
      </c>
      <c r="D945" s="136" t="s">
        <v>86</v>
      </c>
      <c r="E945" s="136" t="s">
        <v>548</v>
      </c>
      <c r="F945" s="136" t="s">
        <v>180</v>
      </c>
      <c r="G945" s="136" t="s">
        <v>1317</v>
      </c>
      <c r="H945" s="137">
        <v>1841</v>
      </c>
      <c r="I945" s="135">
        <v>2</v>
      </c>
      <c r="J945" s="138">
        <f>นครพนม!F52</f>
        <v>507154.31</v>
      </c>
      <c r="K945" s="139">
        <f>นครพนม!AL52</f>
        <v>538323.80000000005</v>
      </c>
      <c r="L945" s="140">
        <f>นครพนม!AM52</f>
        <v>278405.45</v>
      </c>
      <c r="M945" s="140">
        <f>นครพนม!AN52</f>
        <v>175415.16</v>
      </c>
      <c r="N945" s="136"/>
      <c r="O945" s="136"/>
      <c r="P945" s="136"/>
      <c r="Q945" s="128">
        <f t="shared" si="34"/>
        <v>102990.29000000001</v>
      </c>
      <c r="R945" s="129">
        <f t="shared" si="35"/>
        <v>151.22512221618686</v>
      </c>
    </row>
    <row r="946" spans="1:18" x14ac:dyDescent="0.35">
      <c r="A946" s="149">
        <v>17</v>
      </c>
      <c r="B946" s="150" t="s">
        <v>58</v>
      </c>
      <c r="C946" s="150" t="s">
        <v>547</v>
      </c>
      <c r="D946" s="150" t="s">
        <v>86</v>
      </c>
      <c r="E946" s="150" t="s">
        <v>548</v>
      </c>
      <c r="F946" s="150" t="s">
        <v>180</v>
      </c>
      <c r="G946" s="150" t="s">
        <v>1318</v>
      </c>
      <c r="H946" s="151">
        <v>2414</v>
      </c>
      <c r="I946" s="149">
        <v>2</v>
      </c>
      <c r="J946" s="138">
        <f>นครพนม!F53</f>
        <v>78446.820000000007</v>
      </c>
      <c r="K946" s="139">
        <f>นครพนม!AL53</f>
        <v>187937.62</v>
      </c>
      <c r="L946" s="140">
        <f>นครพนม!AM53</f>
        <v>516094.75</v>
      </c>
      <c r="M946" s="140">
        <f>นครพนม!AN53</f>
        <v>606154.39999999991</v>
      </c>
      <c r="N946" s="136"/>
      <c r="O946" s="136"/>
      <c r="P946" s="136"/>
      <c r="Q946" s="128">
        <f t="shared" si="34"/>
        <v>-90059.649999999907</v>
      </c>
      <c r="R946" s="129">
        <f t="shared" si="35"/>
        <v>213.79235708367855</v>
      </c>
    </row>
    <row r="947" spans="1:18" x14ac:dyDescent="0.35">
      <c r="A947" s="149">
        <v>18</v>
      </c>
      <c r="B947" s="150" t="s">
        <v>58</v>
      </c>
      <c r="C947" s="150" t="s">
        <v>547</v>
      </c>
      <c r="D947" s="150" t="s">
        <v>86</v>
      </c>
      <c r="E947" s="150" t="s">
        <v>548</v>
      </c>
      <c r="F947" s="150" t="s">
        <v>180</v>
      </c>
      <c r="G947" s="150" t="s">
        <v>1319</v>
      </c>
      <c r="H947" s="151">
        <v>1799</v>
      </c>
      <c r="I947" s="149">
        <v>2</v>
      </c>
      <c r="J947" s="138">
        <f>นครพนม!F54</f>
        <v>70214.78</v>
      </c>
      <c r="K947" s="139">
        <f>นครพนม!AL54</f>
        <v>25673.950000000012</v>
      </c>
      <c r="L947" s="140">
        <f>นครพนม!AM54</f>
        <v>583884.73</v>
      </c>
      <c r="M947" s="140">
        <f>นครพนม!AN54</f>
        <v>515443.79000000004</v>
      </c>
      <c r="N947" s="136"/>
      <c r="O947" s="136"/>
      <c r="P947" s="136"/>
      <c r="Q947" s="128">
        <f t="shared" si="34"/>
        <v>68440.939999999944</v>
      </c>
      <c r="R947" s="129">
        <f t="shared" si="35"/>
        <v>324.5607170650361</v>
      </c>
    </row>
    <row r="948" spans="1:18" s="147" customFormat="1" x14ac:dyDescent="0.35">
      <c r="A948" s="141">
        <v>3</v>
      </c>
      <c r="B948" s="142" t="s">
        <v>58</v>
      </c>
      <c r="C948" s="142"/>
      <c r="D948" s="142"/>
      <c r="E948" s="142" t="s">
        <v>77</v>
      </c>
      <c r="F948" s="142"/>
      <c r="G948" s="142" t="s">
        <v>550</v>
      </c>
      <c r="H948" s="148">
        <f>SUM(H930:H947)</f>
        <v>40575</v>
      </c>
      <c r="I948" s="141"/>
      <c r="J948" s="144">
        <f>SUM(J930:J947)</f>
        <v>5454515.5999999996</v>
      </c>
      <c r="K948" s="144">
        <f>SUM(K930:K947)</f>
        <v>7544207.8999999994</v>
      </c>
      <c r="L948" s="144">
        <f>SUM(L930:L947)</f>
        <v>11737664.559999999</v>
      </c>
      <c r="M948" s="144">
        <f>SUM(M930:M947)</f>
        <v>9862796.5</v>
      </c>
      <c r="N948" s="142">
        <v>17</v>
      </c>
      <c r="O948" s="142">
        <v>16</v>
      </c>
      <c r="P948" s="142">
        <f>N948-O948</f>
        <v>1</v>
      </c>
      <c r="Q948" s="145">
        <f t="shared" si="34"/>
        <v>1874868.0599999987</v>
      </c>
      <c r="R948" s="146">
        <f>L948/H948</f>
        <v>289.28316845348115</v>
      </c>
    </row>
    <row r="949" spans="1:18" x14ac:dyDescent="0.35">
      <c r="A949" s="135">
        <v>1</v>
      </c>
      <c r="B949" s="136" t="s">
        <v>58</v>
      </c>
      <c r="C949" s="136" t="s">
        <v>551</v>
      </c>
      <c r="D949" s="136" t="s">
        <v>93</v>
      </c>
      <c r="E949" s="136" t="s">
        <v>552</v>
      </c>
      <c r="F949" s="136" t="s">
        <v>210</v>
      </c>
      <c r="G949" s="136" t="s">
        <v>553</v>
      </c>
      <c r="H949" s="137"/>
      <c r="I949" s="135"/>
      <c r="J949" s="138"/>
      <c r="K949" s="139"/>
      <c r="L949" s="140"/>
      <c r="M949" s="140"/>
      <c r="N949" s="136"/>
      <c r="O949" s="136"/>
      <c r="P949" s="136"/>
    </row>
    <row r="950" spans="1:18" x14ac:dyDescent="0.35">
      <c r="A950" s="135">
        <v>2</v>
      </c>
      <c r="B950" s="136" t="s">
        <v>58</v>
      </c>
      <c r="C950" s="136" t="s">
        <v>551</v>
      </c>
      <c r="D950" s="136" t="s">
        <v>93</v>
      </c>
      <c r="E950" s="136" t="s">
        <v>552</v>
      </c>
      <c r="F950" s="136" t="s">
        <v>180</v>
      </c>
      <c r="G950" s="136" t="s">
        <v>1320</v>
      </c>
      <c r="H950" s="137">
        <v>2442</v>
      </c>
      <c r="I950" s="135">
        <v>2</v>
      </c>
      <c r="J950" s="138">
        <f>นครพนม!F55</f>
        <v>245511.53</v>
      </c>
      <c r="K950" s="139">
        <f>นครพนม!AL55</f>
        <v>273493.49</v>
      </c>
      <c r="L950" s="140">
        <f>นครพนม!AM55</f>
        <v>689098.51</v>
      </c>
      <c r="M950" s="140">
        <f>นครพนม!AN55</f>
        <v>699061.89</v>
      </c>
      <c r="N950" s="136"/>
      <c r="O950" s="136"/>
      <c r="P950" s="136"/>
      <c r="Q950" s="128">
        <f t="shared" si="34"/>
        <v>-9963.3800000000047</v>
      </c>
      <c r="R950" s="129">
        <f t="shared" si="35"/>
        <v>282.18612203112201</v>
      </c>
    </row>
    <row r="951" spans="1:18" x14ac:dyDescent="0.35">
      <c r="A951" s="135">
        <v>3</v>
      </c>
      <c r="B951" s="136" t="s">
        <v>58</v>
      </c>
      <c r="C951" s="136" t="s">
        <v>551</v>
      </c>
      <c r="D951" s="136" t="s">
        <v>93</v>
      </c>
      <c r="E951" s="136" t="s">
        <v>552</v>
      </c>
      <c r="F951" s="136" t="s">
        <v>180</v>
      </c>
      <c r="G951" s="136" t="s">
        <v>1321</v>
      </c>
      <c r="H951" s="137">
        <v>1417</v>
      </c>
      <c r="I951" s="135">
        <v>1</v>
      </c>
      <c r="J951" s="138">
        <f>นครพนม!F56</f>
        <v>176523.74</v>
      </c>
      <c r="K951" s="139">
        <f>นครพนม!AL56</f>
        <v>209225.08999999997</v>
      </c>
      <c r="L951" s="140">
        <f>นครพนม!AM56</f>
        <v>381273.49</v>
      </c>
      <c r="M951" s="140">
        <f>นครพนม!AN56</f>
        <v>420784.42</v>
      </c>
      <c r="N951" s="136"/>
      <c r="O951" s="136"/>
      <c r="P951" s="136"/>
      <c r="Q951" s="128">
        <f t="shared" si="34"/>
        <v>-39510.929999999993</v>
      </c>
      <c r="R951" s="129">
        <f t="shared" si="35"/>
        <v>269.07091743119264</v>
      </c>
    </row>
    <row r="952" spans="1:18" x14ac:dyDescent="0.35">
      <c r="A952" s="135">
        <v>4</v>
      </c>
      <c r="B952" s="136" t="s">
        <v>58</v>
      </c>
      <c r="C952" s="136" t="s">
        <v>551</v>
      </c>
      <c r="D952" s="136" t="s">
        <v>93</v>
      </c>
      <c r="E952" s="136" t="s">
        <v>552</v>
      </c>
      <c r="F952" s="136" t="s">
        <v>180</v>
      </c>
      <c r="G952" s="136" t="s">
        <v>1322</v>
      </c>
      <c r="H952" s="137">
        <v>1301</v>
      </c>
      <c r="I952" s="135">
        <v>1</v>
      </c>
      <c r="J952" s="138">
        <f>นครพนม!F57</f>
        <v>198258.34</v>
      </c>
      <c r="K952" s="139">
        <f>นครพนม!AL57</f>
        <v>222084.18999999997</v>
      </c>
      <c r="L952" s="140">
        <f>นครพนม!AM57</f>
        <v>374340.62</v>
      </c>
      <c r="M952" s="140">
        <f>นครพนม!AN57</f>
        <v>484328.4</v>
      </c>
      <c r="N952" s="136"/>
      <c r="O952" s="136"/>
      <c r="P952" s="136"/>
      <c r="Q952" s="128">
        <f t="shared" si="34"/>
        <v>-109987.78000000003</v>
      </c>
      <c r="R952" s="129">
        <f t="shared" si="35"/>
        <v>287.7329900076864</v>
      </c>
    </row>
    <row r="953" spans="1:18" x14ac:dyDescent="0.35">
      <c r="A953" s="135">
        <v>5</v>
      </c>
      <c r="B953" s="136" t="s">
        <v>58</v>
      </c>
      <c r="C953" s="136" t="s">
        <v>551</v>
      </c>
      <c r="D953" s="136" t="s">
        <v>93</v>
      </c>
      <c r="E953" s="136" t="s">
        <v>552</v>
      </c>
      <c r="F953" s="136" t="s">
        <v>180</v>
      </c>
      <c r="G953" s="136" t="s">
        <v>1323</v>
      </c>
      <c r="H953" s="137">
        <v>2427</v>
      </c>
      <c r="I953" s="135">
        <v>2</v>
      </c>
      <c r="J953" s="138">
        <f>นครพนม!F58</f>
        <v>516369.49</v>
      </c>
      <c r="K953" s="139">
        <f>นครพนม!AL58</f>
        <v>534872.95000000007</v>
      </c>
      <c r="L953" s="140">
        <f>นครพนม!AM58</f>
        <v>622792.1</v>
      </c>
      <c r="M953" s="140">
        <f>นครพนม!AN58</f>
        <v>602113.08000000007</v>
      </c>
      <c r="N953" s="136"/>
      <c r="O953" s="136"/>
      <c r="P953" s="136"/>
      <c r="Q953" s="128">
        <f t="shared" si="34"/>
        <v>20679.019999999902</v>
      </c>
      <c r="R953" s="129">
        <f t="shared" si="35"/>
        <v>256.60984754841365</v>
      </c>
    </row>
    <row r="954" spans="1:18" x14ac:dyDescent="0.35">
      <c r="A954" s="135">
        <v>6</v>
      </c>
      <c r="B954" s="136" t="s">
        <v>58</v>
      </c>
      <c r="C954" s="136" t="s">
        <v>551</v>
      </c>
      <c r="D954" s="136" t="s">
        <v>93</v>
      </c>
      <c r="E954" s="136" t="s">
        <v>552</v>
      </c>
      <c r="F954" s="136" t="s">
        <v>180</v>
      </c>
      <c r="G954" s="136" t="s">
        <v>1324</v>
      </c>
      <c r="H954" s="137">
        <v>1385</v>
      </c>
      <c r="I954" s="135">
        <v>1</v>
      </c>
      <c r="J954" s="138">
        <f>นครพนม!F59</f>
        <v>80251.360000000001</v>
      </c>
      <c r="K954" s="139">
        <f>นครพนม!AL59</f>
        <v>66360.37000000001</v>
      </c>
      <c r="L954" s="140">
        <f>นครพนม!AM59</f>
        <v>385583.07</v>
      </c>
      <c r="M954" s="140">
        <f>นครพนม!AN59</f>
        <v>450648.82999999996</v>
      </c>
      <c r="N954" s="136"/>
      <c r="O954" s="136"/>
      <c r="P954" s="136"/>
      <c r="Q954" s="128">
        <f t="shared" si="34"/>
        <v>-65065.759999999951</v>
      </c>
      <c r="R954" s="129">
        <f t="shared" si="35"/>
        <v>278.3993285198556</v>
      </c>
    </row>
    <row r="955" spans="1:18" x14ac:dyDescent="0.35">
      <c r="A955" s="135">
        <v>7</v>
      </c>
      <c r="B955" s="136" t="s">
        <v>58</v>
      </c>
      <c r="C955" s="136" t="s">
        <v>551</v>
      </c>
      <c r="D955" s="136" t="s">
        <v>93</v>
      </c>
      <c r="E955" s="136" t="s">
        <v>552</v>
      </c>
      <c r="F955" s="136" t="s">
        <v>180</v>
      </c>
      <c r="G955" s="136" t="s">
        <v>1325</v>
      </c>
      <c r="H955" s="137">
        <v>2740</v>
      </c>
      <c r="I955" s="135">
        <v>2</v>
      </c>
      <c r="J955" s="138">
        <f>นครพนม!F60</f>
        <v>116073.78</v>
      </c>
      <c r="K955" s="139">
        <f>นครพนม!AL60</f>
        <v>163020.97999999998</v>
      </c>
      <c r="L955" s="140">
        <f>นครพนม!AM60</f>
        <v>715160.6</v>
      </c>
      <c r="M955" s="140">
        <f>นครพนม!AN60</f>
        <v>728004.91</v>
      </c>
      <c r="N955" s="136"/>
      <c r="O955" s="136"/>
      <c r="P955" s="136"/>
      <c r="Q955" s="128">
        <f t="shared" si="34"/>
        <v>-12844.310000000056</v>
      </c>
      <c r="R955" s="129">
        <f t="shared" si="35"/>
        <v>261.00751824817519</v>
      </c>
    </row>
    <row r="956" spans="1:18" x14ac:dyDescent="0.35">
      <c r="A956" s="135">
        <v>8</v>
      </c>
      <c r="B956" s="136" t="s">
        <v>58</v>
      </c>
      <c r="C956" s="136" t="s">
        <v>551</v>
      </c>
      <c r="D956" s="136" t="s">
        <v>93</v>
      </c>
      <c r="E956" s="136" t="s">
        <v>552</v>
      </c>
      <c r="F956" s="136" t="s">
        <v>180</v>
      </c>
      <c r="G956" s="136" t="s">
        <v>1326</v>
      </c>
      <c r="H956" s="137">
        <v>2998</v>
      </c>
      <c r="I956" s="135">
        <v>2</v>
      </c>
      <c r="J956" s="138">
        <f>นครพนม!F61</f>
        <v>216573.01</v>
      </c>
      <c r="K956" s="139">
        <f>นครพนม!AL61</f>
        <v>246741.08000000002</v>
      </c>
      <c r="L956" s="140">
        <f>นครพนม!AM61</f>
        <v>994634.23</v>
      </c>
      <c r="M956" s="140">
        <f>นครพนม!AN61</f>
        <v>988983.94</v>
      </c>
      <c r="N956" s="136"/>
      <c r="O956" s="136"/>
      <c r="P956" s="136"/>
      <c r="Q956" s="128">
        <f t="shared" si="34"/>
        <v>5650.2900000000373</v>
      </c>
      <c r="R956" s="129">
        <f t="shared" si="35"/>
        <v>331.76592061374248</v>
      </c>
    </row>
    <row r="957" spans="1:18" x14ac:dyDescent="0.35">
      <c r="A957" s="135">
        <v>9</v>
      </c>
      <c r="B957" s="136" t="s">
        <v>58</v>
      </c>
      <c r="C957" s="136" t="s">
        <v>551</v>
      </c>
      <c r="D957" s="136" t="s">
        <v>93</v>
      </c>
      <c r="E957" s="136" t="s">
        <v>552</v>
      </c>
      <c r="F957" s="136" t="s">
        <v>180</v>
      </c>
      <c r="G957" s="136" t="s">
        <v>1327</v>
      </c>
      <c r="H957" s="137">
        <v>1500</v>
      </c>
      <c r="I957" s="135">
        <v>1</v>
      </c>
      <c r="J957" s="138">
        <f>นครพนม!F62</f>
        <v>178373.57</v>
      </c>
      <c r="K957" s="139">
        <f>นครพนม!AL62</f>
        <v>238419.27</v>
      </c>
      <c r="L957" s="140">
        <f>นครพนม!AM62</f>
        <v>464696.86</v>
      </c>
      <c r="M957" s="140">
        <f>นครพนม!AN62</f>
        <v>543074.87</v>
      </c>
      <c r="N957" s="136"/>
      <c r="O957" s="136"/>
      <c r="P957" s="136"/>
      <c r="Q957" s="128">
        <f t="shared" si="34"/>
        <v>-78378.010000000009</v>
      </c>
      <c r="R957" s="129">
        <f t="shared" si="35"/>
        <v>309.79790666666668</v>
      </c>
    </row>
    <row r="958" spans="1:18" x14ac:dyDescent="0.35">
      <c r="A958" s="135">
        <v>10</v>
      </c>
      <c r="B958" s="136" t="s">
        <v>58</v>
      </c>
      <c r="C958" s="136" t="s">
        <v>551</v>
      </c>
      <c r="D958" s="136" t="s">
        <v>93</v>
      </c>
      <c r="E958" s="136" t="s">
        <v>552</v>
      </c>
      <c r="F958" s="136" t="s">
        <v>180</v>
      </c>
      <c r="G958" s="136" t="s">
        <v>1328</v>
      </c>
      <c r="H958" s="137">
        <v>3005</v>
      </c>
      <c r="I958" s="135">
        <v>3</v>
      </c>
      <c r="J958" s="138">
        <f>นครพนม!F63</f>
        <v>119515.46</v>
      </c>
      <c r="K958" s="139">
        <f>นครพนม!AL63</f>
        <v>119018.38</v>
      </c>
      <c r="L958" s="140">
        <f>นครพนม!AM63</f>
        <v>583906.30000000005</v>
      </c>
      <c r="M958" s="140">
        <f>นครพนม!AN63</f>
        <v>632636.9800000001</v>
      </c>
      <c r="N958" s="136"/>
      <c r="O958" s="136"/>
      <c r="P958" s="136"/>
      <c r="Q958" s="128">
        <f t="shared" si="34"/>
        <v>-48730.680000000051</v>
      </c>
      <c r="R958" s="129">
        <f t="shared" si="35"/>
        <v>194.31158069883529</v>
      </c>
    </row>
    <row r="959" spans="1:18" s="147" customFormat="1" x14ac:dyDescent="0.35">
      <c r="A959" s="141">
        <v>4</v>
      </c>
      <c r="B959" s="142" t="s">
        <v>58</v>
      </c>
      <c r="C959" s="142"/>
      <c r="D959" s="142"/>
      <c r="E959" s="142" t="s">
        <v>77</v>
      </c>
      <c r="F959" s="142"/>
      <c r="G959" s="142" t="s">
        <v>554</v>
      </c>
      <c r="H959" s="148">
        <f>SUM(H949:H958)</f>
        <v>19215</v>
      </c>
      <c r="I959" s="141"/>
      <c r="J959" s="144">
        <f>SUM(J949:J958)</f>
        <v>1847450.2800000003</v>
      </c>
      <c r="K959" s="144">
        <f>SUM(K949:K958)</f>
        <v>2073235.8000000003</v>
      </c>
      <c r="L959" s="144">
        <f>SUM(L949:L958)</f>
        <v>5211485.78</v>
      </c>
      <c r="M959" s="144">
        <f>SUM(M949:M958)</f>
        <v>5549637.3200000012</v>
      </c>
      <c r="N959" s="142">
        <v>9</v>
      </c>
      <c r="O959" s="142">
        <v>9</v>
      </c>
      <c r="P959" s="142">
        <f>N959-O959</f>
        <v>0</v>
      </c>
      <c r="Q959" s="145">
        <f t="shared" si="34"/>
        <v>-338151.54000000097</v>
      </c>
      <c r="R959" s="146">
        <f>L959/H959</f>
        <v>271.21966068175908</v>
      </c>
    </row>
    <row r="960" spans="1:18" x14ac:dyDescent="0.35">
      <c r="A960" s="135">
        <v>1</v>
      </c>
      <c r="B960" s="136" t="s">
        <v>58</v>
      </c>
      <c r="C960" s="136" t="s">
        <v>555</v>
      </c>
      <c r="D960" s="136" t="s">
        <v>136</v>
      </c>
      <c r="E960" s="136" t="s">
        <v>556</v>
      </c>
      <c r="F960" s="136" t="s">
        <v>329</v>
      </c>
      <c r="G960" s="136" t="s">
        <v>557</v>
      </c>
      <c r="H960" s="137"/>
      <c r="I960" s="135"/>
      <c r="J960" s="138"/>
      <c r="K960" s="139"/>
      <c r="L960" s="140"/>
      <c r="M960" s="140"/>
      <c r="N960" s="136"/>
      <c r="O960" s="136"/>
      <c r="P960" s="136"/>
    </row>
    <row r="961" spans="1:18" x14ac:dyDescent="0.35">
      <c r="A961" s="135">
        <v>2</v>
      </c>
      <c r="B961" s="136" t="s">
        <v>58</v>
      </c>
      <c r="C961" s="136" t="s">
        <v>555</v>
      </c>
      <c r="D961" s="136" t="s">
        <v>136</v>
      </c>
      <c r="E961" s="136" t="s">
        <v>556</v>
      </c>
      <c r="F961" s="136" t="s">
        <v>180</v>
      </c>
      <c r="G961" s="136" t="s">
        <v>1329</v>
      </c>
      <c r="H961" s="137">
        <v>4846</v>
      </c>
      <c r="I961" s="135">
        <v>4</v>
      </c>
      <c r="J961" s="138">
        <f>นครพนม!F64</f>
        <v>587224.72</v>
      </c>
      <c r="K961" s="139">
        <f>นครพนม!AL64</f>
        <v>689122.76</v>
      </c>
      <c r="L961" s="140">
        <f>นครพนม!AM64</f>
        <v>944520.55</v>
      </c>
      <c r="M961" s="140">
        <f>นครพนม!AN64</f>
        <v>909778.51</v>
      </c>
      <c r="N961" s="136"/>
      <c r="O961" s="136"/>
      <c r="P961" s="136"/>
      <c r="Q961" s="128">
        <f t="shared" si="34"/>
        <v>34742.040000000037</v>
      </c>
      <c r="R961" s="129">
        <f t="shared" si="35"/>
        <v>194.90725340487</v>
      </c>
    </row>
    <row r="962" spans="1:18" x14ac:dyDescent="0.35">
      <c r="A962" s="135">
        <v>3</v>
      </c>
      <c r="B962" s="136" t="s">
        <v>58</v>
      </c>
      <c r="C962" s="136" t="s">
        <v>555</v>
      </c>
      <c r="D962" s="136" t="s">
        <v>136</v>
      </c>
      <c r="E962" s="136" t="s">
        <v>556</v>
      </c>
      <c r="F962" s="136" t="s">
        <v>180</v>
      </c>
      <c r="G962" s="136" t="s">
        <v>1330</v>
      </c>
      <c r="H962" s="137">
        <v>2013</v>
      </c>
      <c r="I962" s="135">
        <v>2</v>
      </c>
      <c r="J962" s="138">
        <f>นครพนม!F65</f>
        <v>473776.91</v>
      </c>
      <c r="K962" s="139">
        <f>นครพนม!AL65</f>
        <v>455036.53</v>
      </c>
      <c r="L962" s="140">
        <f>นครพนม!AM65</f>
        <v>474211.83</v>
      </c>
      <c r="M962" s="140">
        <f>นครพนม!AN65</f>
        <v>532096.19000000006</v>
      </c>
      <c r="N962" s="136"/>
      <c r="O962" s="136"/>
      <c r="P962" s="136"/>
      <c r="Q962" s="128">
        <f t="shared" si="34"/>
        <v>-57884.360000000044</v>
      </c>
      <c r="R962" s="129">
        <f t="shared" si="35"/>
        <v>235.57467958271238</v>
      </c>
    </row>
    <row r="963" spans="1:18" x14ac:dyDescent="0.35">
      <c r="A963" s="135">
        <v>4</v>
      </c>
      <c r="B963" s="136" t="s">
        <v>58</v>
      </c>
      <c r="C963" s="136" t="s">
        <v>555</v>
      </c>
      <c r="D963" s="136" t="s">
        <v>136</v>
      </c>
      <c r="E963" s="136" t="s">
        <v>556</v>
      </c>
      <c r="F963" s="136" t="s">
        <v>180</v>
      </c>
      <c r="G963" s="136" t="s">
        <v>1331</v>
      </c>
      <c r="H963" s="137">
        <v>1672</v>
      </c>
      <c r="I963" s="135">
        <v>2</v>
      </c>
      <c r="J963" s="138">
        <f>นครพนม!F66</f>
        <v>559382.1</v>
      </c>
      <c r="K963" s="139">
        <f>นครพนม!AL66</f>
        <v>602194.1</v>
      </c>
      <c r="L963" s="140">
        <f>นครพนม!AM66</f>
        <v>516371.15</v>
      </c>
      <c r="M963" s="140">
        <f>นครพนม!AN66</f>
        <v>679886.76</v>
      </c>
      <c r="N963" s="136"/>
      <c r="O963" s="136"/>
      <c r="P963" s="136"/>
      <c r="Q963" s="128">
        <f t="shared" si="34"/>
        <v>-163515.60999999999</v>
      </c>
      <c r="R963" s="129">
        <f t="shared" si="35"/>
        <v>308.83441985645936</v>
      </c>
    </row>
    <row r="964" spans="1:18" x14ac:dyDescent="0.35">
      <c r="A964" s="135">
        <v>5</v>
      </c>
      <c r="B964" s="136" t="s">
        <v>58</v>
      </c>
      <c r="C964" s="136" t="s">
        <v>555</v>
      </c>
      <c r="D964" s="136" t="s">
        <v>136</v>
      </c>
      <c r="E964" s="136" t="s">
        <v>556</v>
      </c>
      <c r="F964" s="136" t="s">
        <v>180</v>
      </c>
      <c r="G964" s="136" t="s">
        <v>1332</v>
      </c>
      <c r="H964" s="137">
        <v>4546</v>
      </c>
      <c r="I964" s="135">
        <v>4</v>
      </c>
      <c r="J964" s="138">
        <f>นครพนม!F67</f>
        <v>181966.98</v>
      </c>
      <c r="K964" s="139">
        <f>นครพนม!AL67</f>
        <v>355355.38</v>
      </c>
      <c r="L964" s="140">
        <f>นครพนม!AM67</f>
        <v>692162.37</v>
      </c>
      <c r="M964" s="140">
        <f>นครพนม!AN67</f>
        <v>890931.45000000007</v>
      </c>
      <c r="N964" s="136"/>
      <c r="O964" s="136"/>
      <c r="P964" s="136"/>
      <c r="Q964" s="128">
        <f t="shared" si="34"/>
        <v>-198769.08000000007</v>
      </c>
      <c r="R964" s="129">
        <f t="shared" si="35"/>
        <v>152.25745050593929</v>
      </c>
    </row>
    <row r="965" spans="1:18" x14ac:dyDescent="0.35">
      <c r="A965" s="135">
        <v>6</v>
      </c>
      <c r="B965" s="136" t="s">
        <v>58</v>
      </c>
      <c r="C965" s="136" t="s">
        <v>555</v>
      </c>
      <c r="D965" s="136" t="s">
        <v>136</v>
      </c>
      <c r="E965" s="136" t="s">
        <v>556</v>
      </c>
      <c r="F965" s="136" t="s">
        <v>180</v>
      </c>
      <c r="G965" s="136" t="s">
        <v>1333</v>
      </c>
      <c r="H965" s="137">
        <v>3867</v>
      </c>
      <c r="I965" s="135">
        <v>3</v>
      </c>
      <c r="J965" s="138">
        <f>นครพนม!F68</f>
        <v>815056.77</v>
      </c>
      <c r="K965" s="139">
        <f>นครพนม!AL68</f>
        <v>435363.55000000005</v>
      </c>
      <c r="L965" s="140">
        <f>นครพนม!AM68</f>
        <v>1110296.01</v>
      </c>
      <c r="M965" s="140">
        <f>นครพนม!AN68</f>
        <v>1172807.97</v>
      </c>
      <c r="N965" s="136"/>
      <c r="O965" s="136"/>
      <c r="P965" s="136"/>
      <c r="Q965" s="128">
        <f t="shared" si="34"/>
        <v>-62511.959999999963</v>
      </c>
      <c r="R965" s="129">
        <f t="shared" si="35"/>
        <v>287.12076803723818</v>
      </c>
    </row>
    <row r="966" spans="1:18" x14ac:dyDescent="0.35">
      <c r="A966" s="135">
        <v>7</v>
      </c>
      <c r="B966" s="136" t="s">
        <v>58</v>
      </c>
      <c r="C966" s="136" t="s">
        <v>555</v>
      </c>
      <c r="D966" s="136" t="s">
        <v>136</v>
      </c>
      <c r="E966" s="136" t="s">
        <v>556</v>
      </c>
      <c r="F966" s="136" t="s">
        <v>180</v>
      </c>
      <c r="G966" s="136" t="s">
        <v>1334</v>
      </c>
      <c r="H966" s="137">
        <v>2282</v>
      </c>
      <c r="I966" s="135">
        <v>2</v>
      </c>
      <c r="J966" s="138">
        <f>นครพนม!F69</f>
        <v>751586.46</v>
      </c>
      <c r="K966" s="139">
        <f>นครพนม!AL69</f>
        <v>840600.15999999992</v>
      </c>
      <c r="L966" s="140">
        <f>นครพนม!AM69</f>
        <v>734658.52</v>
      </c>
      <c r="M966" s="140">
        <f>นครพนม!AN69</f>
        <v>683070.12</v>
      </c>
      <c r="N966" s="136"/>
      <c r="O966" s="136"/>
      <c r="P966" s="136"/>
      <c r="Q966" s="128">
        <f t="shared" si="34"/>
        <v>51588.400000000023</v>
      </c>
      <c r="R966" s="129">
        <f t="shared" si="35"/>
        <v>321.93624890446978</v>
      </c>
    </row>
    <row r="967" spans="1:18" x14ac:dyDescent="0.35">
      <c r="A967" s="135">
        <v>8</v>
      </c>
      <c r="B967" s="136" t="s">
        <v>58</v>
      </c>
      <c r="C967" s="136" t="s">
        <v>555</v>
      </c>
      <c r="D967" s="136" t="s">
        <v>136</v>
      </c>
      <c r="E967" s="136" t="s">
        <v>556</v>
      </c>
      <c r="F967" s="136" t="s">
        <v>180</v>
      </c>
      <c r="G967" s="136" t="s">
        <v>1335</v>
      </c>
      <c r="H967" s="137">
        <v>2718</v>
      </c>
      <c r="I967" s="135">
        <v>2</v>
      </c>
      <c r="J967" s="138">
        <f>นครพนม!F70</f>
        <v>855369.3</v>
      </c>
      <c r="K967" s="139">
        <f>นครพนม!AL70</f>
        <v>887016.27</v>
      </c>
      <c r="L967" s="140">
        <f>นครพนม!AM70</f>
        <v>1010330.9400000001</v>
      </c>
      <c r="M967" s="140">
        <f>นครพนม!AN70</f>
        <v>724163.79</v>
      </c>
      <c r="N967" s="136"/>
      <c r="O967" s="136"/>
      <c r="P967" s="136"/>
      <c r="Q967" s="128">
        <f t="shared" ref="Q967:Q1029" si="36">L967-M967</f>
        <v>286167.15000000002</v>
      </c>
      <c r="R967" s="129">
        <f t="shared" ref="R967:R1028" si="37">L967/H967</f>
        <v>371.71852097130244</v>
      </c>
    </row>
    <row r="968" spans="1:18" x14ac:dyDescent="0.35">
      <c r="A968" s="135">
        <v>9</v>
      </c>
      <c r="B968" s="136" t="s">
        <v>58</v>
      </c>
      <c r="C968" s="136" t="s">
        <v>555</v>
      </c>
      <c r="D968" s="136" t="s">
        <v>136</v>
      </c>
      <c r="E968" s="136" t="s">
        <v>556</v>
      </c>
      <c r="F968" s="136" t="s">
        <v>180</v>
      </c>
      <c r="G968" s="136" t="s">
        <v>1336</v>
      </c>
      <c r="H968" s="137">
        <v>4883</v>
      </c>
      <c r="I968" s="135">
        <v>4</v>
      </c>
      <c r="J968" s="138">
        <f>นครพนม!F71</f>
        <v>495841.58</v>
      </c>
      <c r="K968" s="139">
        <f>นครพนม!AL71</f>
        <v>509233.72</v>
      </c>
      <c r="L968" s="140">
        <f>นครพนม!AM71</f>
        <v>819224.99</v>
      </c>
      <c r="M968" s="140">
        <f>นครพนม!AN71</f>
        <v>930034.3600000001</v>
      </c>
      <c r="N968" s="136"/>
      <c r="O968" s="136"/>
      <c r="P968" s="136"/>
      <c r="Q968" s="128">
        <f t="shared" si="36"/>
        <v>-110809.37000000011</v>
      </c>
      <c r="R968" s="129">
        <f t="shared" si="37"/>
        <v>167.77083555191481</v>
      </c>
    </row>
    <row r="969" spans="1:18" x14ac:dyDescent="0.35">
      <c r="A969" s="135">
        <v>10</v>
      </c>
      <c r="B969" s="136" t="s">
        <v>58</v>
      </c>
      <c r="C969" s="136" t="s">
        <v>555</v>
      </c>
      <c r="D969" s="136" t="s">
        <v>136</v>
      </c>
      <c r="E969" s="136" t="s">
        <v>556</v>
      </c>
      <c r="F969" s="136" t="s">
        <v>180</v>
      </c>
      <c r="G969" s="136" t="s">
        <v>1337</v>
      </c>
      <c r="H969" s="137">
        <v>4275</v>
      </c>
      <c r="I969" s="135">
        <v>3</v>
      </c>
      <c r="J969" s="138">
        <f>นครพนม!F72</f>
        <v>458862.78</v>
      </c>
      <c r="K969" s="139">
        <f>นครพนม!AL72</f>
        <v>490923.12</v>
      </c>
      <c r="L969" s="140">
        <f>นครพนม!AM72</f>
        <v>653784.52</v>
      </c>
      <c r="M969" s="140">
        <f>นครพนม!AN72</f>
        <v>812568.51</v>
      </c>
      <c r="N969" s="136"/>
      <c r="O969" s="136"/>
      <c r="P969" s="136"/>
      <c r="Q969" s="128">
        <f t="shared" si="36"/>
        <v>-158783.99</v>
      </c>
      <c r="R969" s="129">
        <f t="shared" si="37"/>
        <v>152.93205146198829</v>
      </c>
    </row>
    <row r="970" spans="1:18" x14ac:dyDescent="0.35">
      <c r="A970" s="135">
        <v>11</v>
      </c>
      <c r="B970" s="136" t="s">
        <v>58</v>
      </c>
      <c r="C970" s="136" t="s">
        <v>555</v>
      </c>
      <c r="D970" s="136" t="s">
        <v>136</v>
      </c>
      <c r="E970" s="136" t="s">
        <v>556</v>
      </c>
      <c r="F970" s="136" t="s">
        <v>180</v>
      </c>
      <c r="G970" s="136" t="s">
        <v>1338</v>
      </c>
      <c r="H970" s="137">
        <v>3121</v>
      </c>
      <c r="I970" s="135">
        <v>3</v>
      </c>
      <c r="J970" s="138">
        <f>นครพนม!F73</f>
        <v>517245.32</v>
      </c>
      <c r="K970" s="139">
        <f>นครพนม!AL73</f>
        <v>589412.44999999995</v>
      </c>
      <c r="L970" s="140">
        <f>นครพนม!AM73</f>
        <v>650678.33000000007</v>
      </c>
      <c r="M970" s="140">
        <f>นครพนม!AN73</f>
        <v>702279.78</v>
      </c>
      <c r="N970" s="136"/>
      <c r="O970" s="136"/>
      <c r="P970" s="136"/>
      <c r="Q970" s="128">
        <f t="shared" si="36"/>
        <v>-51601.449999999953</v>
      </c>
      <c r="R970" s="129">
        <f t="shared" si="37"/>
        <v>208.48392502403078</v>
      </c>
    </row>
    <row r="971" spans="1:18" x14ac:dyDescent="0.35">
      <c r="A971" s="135">
        <v>12</v>
      </c>
      <c r="B971" s="136" t="s">
        <v>58</v>
      </c>
      <c r="C971" s="136" t="s">
        <v>555</v>
      </c>
      <c r="D971" s="136" t="s">
        <v>136</v>
      </c>
      <c r="E971" s="136" t="s">
        <v>556</v>
      </c>
      <c r="F971" s="136" t="s">
        <v>180</v>
      </c>
      <c r="G971" s="136" t="s">
        <v>1339</v>
      </c>
      <c r="H971" s="137">
        <v>1601</v>
      </c>
      <c r="I971" s="135">
        <v>2</v>
      </c>
      <c r="J971" s="138">
        <f>นครพนม!F74</f>
        <v>665939.65</v>
      </c>
      <c r="K971" s="139">
        <f>นครพนม!AL74</f>
        <v>633721.61</v>
      </c>
      <c r="L971" s="140">
        <f>นครพนม!AM74</f>
        <v>705732.03</v>
      </c>
      <c r="M971" s="140">
        <f>นครพนม!AN74</f>
        <v>705681.37</v>
      </c>
      <c r="N971" s="136"/>
      <c r="O971" s="136"/>
      <c r="P971" s="136"/>
      <c r="Q971" s="128">
        <f t="shared" si="36"/>
        <v>50.660000000032596</v>
      </c>
      <c r="R971" s="129">
        <f t="shared" si="37"/>
        <v>440.80701436602124</v>
      </c>
    </row>
    <row r="972" spans="1:18" x14ac:dyDescent="0.35">
      <c r="A972" s="135">
        <v>13</v>
      </c>
      <c r="B972" s="136" t="s">
        <v>58</v>
      </c>
      <c r="C972" s="136" t="s">
        <v>555</v>
      </c>
      <c r="D972" s="136" t="s">
        <v>136</v>
      </c>
      <c r="E972" s="136" t="s">
        <v>556</v>
      </c>
      <c r="F972" s="136" t="s">
        <v>180</v>
      </c>
      <c r="G972" s="136" t="s">
        <v>1340</v>
      </c>
      <c r="H972" s="137">
        <v>4298</v>
      </c>
      <c r="I972" s="135">
        <v>3</v>
      </c>
      <c r="J972" s="138">
        <f>นครพนม!F75</f>
        <v>404167.28</v>
      </c>
      <c r="K972" s="139">
        <f>นครพนม!AL75</f>
        <v>411100.49000000005</v>
      </c>
      <c r="L972" s="140">
        <f>นครพนม!AM75</f>
        <v>616510.92999999993</v>
      </c>
      <c r="M972" s="140">
        <f>นครพนม!AN75</f>
        <v>758919.03</v>
      </c>
      <c r="N972" s="136"/>
      <c r="O972" s="136"/>
      <c r="P972" s="136"/>
      <c r="Q972" s="128">
        <f t="shared" si="36"/>
        <v>-142408.10000000009</v>
      </c>
      <c r="R972" s="129">
        <f t="shared" si="37"/>
        <v>143.44135179153093</v>
      </c>
    </row>
    <row r="973" spans="1:18" x14ac:dyDescent="0.35">
      <c r="A973" s="135">
        <v>14</v>
      </c>
      <c r="B973" s="136" t="s">
        <v>58</v>
      </c>
      <c r="C973" s="136" t="s">
        <v>555</v>
      </c>
      <c r="D973" s="136" t="s">
        <v>136</v>
      </c>
      <c r="E973" s="136" t="s">
        <v>556</v>
      </c>
      <c r="F973" s="136" t="s">
        <v>180</v>
      </c>
      <c r="G973" s="136" t="s">
        <v>1341</v>
      </c>
      <c r="H973" s="137">
        <v>4211</v>
      </c>
      <c r="I973" s="135">
        <v>3</v>
      </c>
      <c r="J973" s="138">
        <f>นครพนม!F76</f>
        <v>612367.03</v>
      </c>
      <c r="K973" s="139">
        <f>นครพนม!AL76</f>
        <v>639309.66</v>
      </c>
      <c r="L973" s="140">
        <f>นครพนม!AM76</f>
        <v>570077.17000000004</v>
      </c>
      <c r="M973" s="140">
        <f>นครพนม!AN76</f>
        <v>647549.64</v>
      </c>
      <c r="N973" s="136"/>
      <c r="O973" s="136"/>
      <c r="P973" s="136"/>
      <c r="Q973" s="128">
        <f t="shared" si="36"/>
        <v>-77472.469999999972</v>
      </c>
      <c r="R973" s="129">
        <f t="shared" si="37"/>
        <v>135.37809783899311</v>
      </c>
    </row>
    <row r="974" spans="1:18" x14ac:dyDescent="0.35">
      <c r="A974" s="135">
        <v>15</v>
      </c>
      <c r="B974" s="136" t="s">
        <v>58</v>
      </c>
      <c r="C974" s="136" t="s">
        <v>555</v>
      </c>
      <c r="D974" s="136" t="s">
        <v>136</v>
      </c>
      <c r="E974" s="136" t="s">
        <v>556</v>
      </c>
      <c r="F974" s="136" t="s">
        <v>180</v>
      </c>
      <c r="G974" s="136" t="s">
        <v>1342</v>
      </c>
      <c r="H974" s="137">
        <v>3166</v>
      </c>
      <c r="I974" s="135">
        <v>3</v>
      </c>
      <c r="J974" s="138">
        <f>นครพนม!F77</f>
        <v>445348.53</v>
      </c>
      <c r="K974" s="139">
        <f>นครพนม!AL77</f>
        <v>10110.109999999986</v>
      </c>
      <c r="L974" s="140">
        <f>นครพนม!AM77</f>
        <v>660516.47</v>
      </c>
      <c r="M974" s="140">
        <f>นครพนม!AN77</f>
        <v>753157.77</v>
      </c>
      <c r="N974" s="136"/>
      <c r="O974" s="136"/>
      <c r="P974" s="136"/>
      <c r="Q974" s="128">
        <f t="shared" si="36"/>
        <v>-92641.300000000047</v>
      </c>
      <c r="R974" s="129">
        <f t="shared" si="37"/>
        <v>208.62807012002526</v>
      </c>
    </row>
    <row r="975" spans="1:18" x14ac:dyDescent="0.35">
      <c r="A975" s="135">
        <v>16</v>
      </c>
      <c r="B975" s="136" t="s">
        <v>58</v>
      </c>
      <c r="C975" s="136" t="s">
        <v>555</v>
      </c>
      <c r="D975" s="136" t="s">
        <v>136</v>
      </c>
      <c r="E975" s="136" t="s">
        <v>556</v>
      </c>
      <c r="F975" s="136" t="s">
        <v>180</v>
      </c>
      <c r="G975" s="136" t="s">
        <v>1343</v>
      </c>
      <c r="H975" s="137">
        <v>2186</v>
      </c>
      <c r="I975" s="135">
        <v>2</v>
      </c>
      <c r="J975" s="138">
        <f>นครพนม!F78</f>
        <v>562623.31999999995</v>
      </c>
      <c r="K975" s="139">
        <f>นครพนม!AL78</f>
        <v>704224.65999999992</v>
      </c>
      <c r="L975" s="140">
        <f>นครพนม!AM78</f>
        <v>404071.33999999997</v>
      </c>
      <c r="M975" s="140">
        <f>นครพนม!AN78</f>
        <v>446096.18</v>
      </c>
      <c r="N975" s="136"/>
      <c r="O975" s="136"/>
      <c r="P975" s="136"/>
      <c r="Q975" s="128">
        <f t="shared" si="36"/>
        <v>-42024.840000000026</v>
      </c>
      <c r="R975" s="129">
        <f t="shared" si="37"/>
        <v>184.84507776761205</v>
      </c>
    </row>
    <row r="976" spans="1:18" s="147" customFormat="1" x14ac:dyDescent="0.35">
      <c r="A976" s="141">
        <v>5</v>
      </c>
      <c r="B976" s="142" t="s">
        <v>58</v>
      </c>
      <c r="C976" s="142"/>
      <c r="D976" s="142"/>
      <c r="E976" s="142" t="s">
        <v>77</v>
      </c>
      <c r="F976" s="142"/>
      <c r="G976" s="142" t="s">
        <v>558</v>
      </c>
      <c r="H976" s="148">
        <f>SUM(H960:H974)</f>
        <v>47499</v>
      </c>
      <c r="I976" s="141"/>
      <c r="J976" s="144">
        <f>SUM(J960:J974)</f>
        <v>7824135.410000002</v>
      </c>
      <c r="K976" s="144">
        <f>SUM(K960:K974)</f>
        <v>7548499.9100000011</v>
      </c>
      <c r="L976" s="144">
        <f>SUM(L960:L974)</f>
        <v>10159075.810000002</v>
      </c>
      <c r="M976" s="144">
        <f>SUM(M960:M974)</f>
        <v>10902925.25</v>
      </c>
      <c r="N976" s="142">
        <v>15</v>
      </c>
      <c r="O976" s="142">
        <v>15</v>
      </c>
      <c r="P976" s="142">
        <f>N976-O976</f>
        <v>0</v>
      </c>
      <c r="Q976" s="145">
        <f t="shared" si="36"/>
        <v>-743849.43999999762</v>
      </c>
      <c r="R976" s="146">
        <f>L976/H976</f>
        <v>213.87978294279884</v>
      </c>
    </row>
    <row r="977" spans="1:18" x14ac:dyDescent="0.35">
      <c r="A977" s="135">
        <v>1</v>
      </c>
      <c r="B977" s="136" t="s">
        <v>58</v>
      </c>
      <c r="C977" s="136" t="s">
        <v>559</v>
      </c>
      <c r="D977" s="136" t="s">
        <v>107</v>
      </c>
      <c r="E977" s="136" t="s">
        <v>560</v>
      </c>
      <c r="F977" s="136" t="s">
        <v>210</v>
      </c>
      <c r="G977" s="136" t="s">
        <v>561</v>
      </c>
      <c r="H977" s="137"/>
      <c r="I977" s="135"/>
      <c r="J977" s="138"/>
      <c r="K977" s="139"/>
      <c r="L977" s="140"/>
      <c r="M977" s="140"/>
      <c r="N977" s="136"/>
      <c r="O977" s="136"/>
      <c r="P977" s="136"/>
    </row>
    <row r="978" spans="1:18" x14ac:dyDescent="0.35">
      <c r="A978" s="135">
        <v>2</v>
      </c>
      <c r="B978" s="136" t="s">
        <v>58</v>
      </c>
      <c r="C978" s="136" t="s">
        <v>559</v>
      </c>
      <c r="D978" s="136" t="s">
        <v>107</v>
      </c>
      <c r="E978" s="136" t="s">
        <v>560</v>
      </c>
      <c r="F978" s="136" t="s">
        <v>180</v>
      </c>
      <c r="G978" s="136" t="s">
        <v>1344</v>
      </c>
      <c r="H978" s="137">
        <v>3311</v>
      </c>
      <c r="I978" s="135">
        <v>3</v>
      </c>
      <c r="J978" s="138">
        <f>นครพนม!F79</f>
        <v>151155.79</v>
      </c>
      <c r="K978" s="139">
        <f>นครพนม!AL79</f>
        <v>178982.45</v>
      </c>
      <c r="L978" s="140">
        <f>นครพนม!AM79</f>
        <v>857224.92999999993</v>
      </c>
      <c r="M978" s="140">
        <f>นครพนม!AN79</f>
        <v>857123.61</v>
      </c>
      <c r="N978" s="136"/>
      <c r="O978" s="136"/>
      <c r="P978" s="136"/>
      <c r="Q978" s="128">
        <f t="shared" si="36"/>
        <v>101.31999999994878</v>
      </c>
      <c r="R978" s="129">
        <f t="shared" si="37"/>
        <v>258.9021232256116</v>
      </c>
    </row>
    <row r="979" spans="1:18" x14ac:dyDescent="0.35">
      <c r="A979" s="135">
        <v>3</v>
      </c>
      <c r="B979" s="136" t="s">
        <v>58</v>
      </c>
      <c r="C979" s="136" t="s">
        <v>559</v>
      </c>
      <c r="D979" s="136" t="s">
        <v>107</v>
      </c>
      <c r="E979" s="136" t="s">
        <v>560</v>
      </c>
      <c r="F979" s="136" t="s">
        <v>180</v>
      </c>
      <c r="G979" s="136" t="s">
        <v>1345</v>
      </c>
      <c r="H979" s="137">
        <v>2139</v>
      </c>
      <c r="I979" s="135">
        <v>2</v>
      </c>
      <c r="J979" s="138">
        <f>นครพนม!F80</f>
        <v>124699.03</v>
      </c>
      <c r="K979" s="139">
        <f>นครพนม!AL80</f>
        <v>120616.32000000001</v>
      </c>
      <c r="L979" s="140">
        <f>นครพนม!AM80</f>
        <v>736236.13</v>
      </c>
      <c r="M979" s="140">
        <f>นครพนม!AN80</f>
        <v>766792.81</v>
      </c>
      <c r="N979" s="136"/>
      <c r="O979" s="136"/>
      <c r="P979" s="136"/>
      <c r="Q979" s="128">
        <f t="shared" si="36"/>
        <v>-30556.680000000051</v>
      </c>
      <c r="R979" s="129">
        <f t="shared" si="37"/>
        <v>344.19641421224873</v>
      </c>
    </row>
    <row r="980" spans="1:18" x14ac:dyDescent="0.35">
      <c r="A980" s="135">
        <v>4</v>
      </c>
      <c r="B980" s="136" t="s">
        <v>58</v>
      </c>
      <c r="C980" s="136" t="s">
        <v>559</v>
      </c>
      <c r="D980" s="136" t="s">
        <v>107</v>
      </c>
      <c r="E980" s="136" t="s">
        <v>560</v>
      </c>
      <c r="F980" s="136" t="s">
        <v>180</v>
      </c>
      <c r="G980" s="136" t="s">
        <v>1346</v>
      </c>
      <c r="H980" s="137">
        <v>4074</v>
      </c>
      <c r="I980" s="135">
        <v>3</v>
      </c>
      <c r="J980" s="138">
        <f>นครพนม!F81</f>
        <v>563148.35</v>
      </c>
      <c r="K980" s="139">
        <f>นครพนม!AL81</f>
        <v>458967.41999999993</v>
      </c>
      <c r="L980" s="140">
        <f>นครพนม!AM81</f>
        <v>892845.67</v>
      </c>
      <c r="M980" s="140">
        <f>นครพนม!AN81</f>
        <v>1031776.2200000001</v>
      </c>
      <c r="N980" s="136"/>
      <c r="O980" s="136"/>
      <c r="P980" s="136"/>
      <c r="Q980" s="128">
        <f t="shared" si="36"/>
        <v>-138930.55000000005</v>
      </c>
      <c r="R980" s="129">
        <f t="shared" si="37"/>
        <v>219.15701276386844</v>
      </c>
    </row>
    <row r="981" spans="1:18" x14ac:dyDescent="0.35">
      <c r="A981" s="135">
        <v>5</v>
      </c>
      <c r="B981" s="136" t="s">
        <v>58</v>
      </c>
      <c r="C981" s="136" t="s">
        <v>559</v>
      </c>
      <c r="D981" s="136" t="s">
        <v>107</v>
      </c>
      <c r="E981" s="136" t="s">
        <v>560</v>
      </c>
      <c r="F981" s="136" t="s">
        <v>180</v>
      </c>
      <c r="G981" s="136" t="s">
        <v>1347</v>
      </c>
      <c r="H981" s="137">
        <v>2831</v>
      </c>
      <c r="I981" s="135">
        <v>2</v>
      </c>
      <c r="J981" s="138">
        <f>นครพนม!F82</f>
        <v>252955.18</v>
      </c>
      <c r="K981" s="139">
        <f>นครพนม!AL82</f>
        <v>86571.639999999985</v>
      </c>
      <c r="L981" s="140">
        <f>นครพนม!AM82</f>
        <v>787231.32</v>
      </c>
      <c r="M981" s="140">
        <f>นครพนม!AN82</f>
        <v>931919.27999999991</v>
      </c>
      <c r="N981" s="136"/>
      <c r="O981" s="136"/>
      <c r="P981" s="136"/>
      <c r="Q981" s="128">
        <f t="shared" si="36"/>
        <v>-144687.95999999996</v>
      </c>
      <c r="R981" s="129">
        <f t="shared" si="37"/>
        <v>278.07535146591306</v>
      </c>
    </row>
    <row r="982" spans="1:18" x14ac:dyDescent="0.35">
      <c r="A982" s="135">
        <v>6</v>
      </c>
      <c r="B982" s="136" t="s">
        <v>58</v>
      </c>
      <c r="C982" s="136" t="s">
        <v>559</v>
      </c>
      <c r="D982" s="136" t="s">
        <v>107</v>
      </c>
      <c r="E982" s="136" t="s">
        <v>560</v>
      </c>
      <c r="F982" s="136" t="s">
        <v>180</v>
      </c>
      <c r="G982" s="136" t="s">
        <v>1348</v>
      </c>
      <c r="H982" s="137">
        <v>3099</v>
      </c>
      <c r="I982" s="135">
        <v>3</v>
      </c>
      <c r="J982" s="138">
        <f>นครพนม!F83</f>
        <v>785620.43</v>
      </c>
      <c r="K982" s="139">
        <f>นครพนม!AL83</f>
        <v>635862.48</v>
      </c>
      <c r="L982" s="140">
        <f>นครพนม!AM83</f>
        <v>1893887.7</v>
      </c>
      <c r="M982" s="140">
        <f>นครพนม!AN83</f>
        <v>1283984.27</v>
      </c>
      <c r="N982" s="136"/>
      <c r="O982" s="136"/>
      <c r="P982" s="136"/>
      <c r="Q982" s="128">
        <f t="shared" si="36"/>
        <v>609903.42999999993</v>
      </c>
      <c r="R982" s="129">
        <f t="shared" si="37"/>
        <v>611.12865440464668</v>
      </c>
    </row>
    <row r="983" spans="1:18" x14ac:dyDescent="0.35">
      <c r="A983" s="135">
        <v>7</v>
      </c>
      <c r="B983" s="136" t="s">
        <v>58</v>
      </c>
      <c r="C983" s="136" t="s">
        <v>559</v>
      </c>
      <c r="D983" s="136" t="s">
        <v>107</v>
      </c>
      <c r="E983" s="136" t="s">
        <v>560</v>
      </c>
      <c r="F983" s="136" t="s">
        <v>180</v>
      </c>
      <c r="G983" s="136" t="s">
        <v>1349</v>
      </c>
      <c r="H983" s="137">
        <v>1867</v>
      </c>
      <c r="I983" s="135">
        <v>2</v>
      </c>
      <c r="J983" s="138">
        <f>นครพนม!F84</f>
        <v>355222.83</v>
      </c>
      <c r="K983" s="139">
        <f>นครพนม!AL84</f>
        <v>431150.2</v>
      </c>
      <c r="L983" s="140">
        <f>นครพนม!AM84</f>
        <v>908876.79</v>
      </c>
      <c r="M983" s="140">
        <f>นครพนม!AN84</f>
        <v>814225.15</v>
      </c>
      <c r="N983" s="136"/>
      <c r="O983" s="136"/>
      <c r="P983" s="136"/>
      <c r="Q983" s="128">
        <f t="shared" si="36"/>
        <v>94651.640000000014</v>
      </c>
      <c r="R983" s="129">
        <f t="shared" si="37"/>
        <v>486.81134975897163</v>
      </c>
    </row>
    <row r="984" spans="1:18" x14ac:dyDescent="0.35">
      <c r="A984" s="135">
        <v>8</v>
      </c>
      <c r="B984" s="136" t="s">
        <v>58</v>
      </c>
      <c r="C984" s="136" t="s">
        <v>559</v>
      </c>
      <c r="D984" s="136" t="s">
        <v>107</v>
      </c>
      <c r="E984" s="136" t="s">
        <v>560</v>
      </c>
      <c r="F984" s="136" t="s">
        <v>180</v>
      </c>
      <c r="G984" s="136" t="s">
        <v>1350</v>
      </c>
      <c r="H984" s="137">
        <v>2692</v>
      </c>
      <c r="I984" s="135">
        <v>2</v>
      </c>
      <c r="J984" s="138">
        <f>นครพนม!F85</f>
        <v>421888.38</v>
      </c>
      <c r="K984" s="139">
        <f>นครพนม!AL85</f>
        <v>429141.49</v>
      </c>
      <c r="L984" s="140">
        <f>นครพนม!AM85</f>
        <v>893949.87</v>
      </c>
      <c r="M984" s="140">
        <f>นครพนม!AN85</f>
        <v>866202.32000000007</v>
      </c>
      <c r="N984" s="136"/>
      <c r="O984" s="136"/>
      <c r="P984" s="136"/>
      <c r="Q984" s="128">
        <f t="shared" si="36"/>
        <v>27747.54999999993</v>
      </c>
      <c r="R984" s="129">
        <f t="shared" si="37"/>
        <v>332.07647473997031</v>
      </c>
    </row>
    <row r="985" spans="1:18" x14ac:dyDescent="0.35">
      <c r="A985" s="135">
        <v>9</v>
      </c>
      <c r="B985" s="136" t="s">
        <v>58</v>
      </c>
      <c r="C985" s="136" t="s">
        <v>559</v>
      </c>
      <c r="D985" s="136" t="s">
        <v>107</v>
      </c>
      <c r="E985" s="136" t="s">
        <v>560</v>
      </c>
      <c r="F985" s="136" t="s">
        <v>180</v>
      </c>
      <c r="G985" s="136" t="s">
        <v>1351</v>
      </c>
      <c r="H985" s="137">
        <v>1950</v>
      </c>
      <c r="I985" s="135">
        <v>2</v>
      </c>
      <c r="J985" s="138">
        <f>นครพนม!F86</f>
        <v>242009.86</v>
      </c>
      <c r="K985" s="139">
        <f>นครพนม!AL86</f>
        <v>271050.12</v>
      </c>
      <c r="L985" s="140">
        <f>นครพนม!AM86</f>
        <v>773626.96</v>
      </c>
      <c r="M985" s="140">
        <f>นครพนม!AN86</f>
        <v>762150.95000000007</v>
      </c>
      <c r="N985" s="136"/>
      <c r="O985" s="136"/>
      <c r="P985" s="136"/>
      <c r="Q985" s="128">
        <f t="shared" si="36"/>
        <v>11476.009999999893</v>
      </c>
      <c r="R985" s="129">
        <f t="shared" si="37"/>
        <v>396.73177435897435</v>
      </c>
    </row>
    <row r="986" spans="1:18" x14ac:dyDescent="0.35">
      <c r="A986" s="135">
        <v>10</v>
      </c>
      <c r="B986" s="136" t="s">
        <v>58</v>
      </c>
      <c r="C986" s="136" t="s">
        <v>559</v>
      </c>
      <c r="D986" s="136" t="s">
        <v>107</v>
      </c>
      <c r="E986" s="136" t="s">
        <v>560</v>
      </c>
      <c r="F986" s="136" t="s">
        <v>180</v>
      </c>
      <c r="G986" s="136" t="s">
        <v>1352</v>
      </c>
      <c r="H986" s="137">
        <v>2898</v>
      </c>
      <c r="I986" s="135">
        <v>2</v>
      </c>
      <c r="J986" s="138">
        <f>นครพนม!F87</f>
        <v>171568.92</v>
      </c>
      <c r="K986" s="139">
        <f>นครพนม!AL87</f>
        <v>159575.09</v>
      </c>
      <c r="L986" s="140">
        <f>นครพนม!AM87</f>
        <v>821708.6</v>
      </c>
      <c r="M986" s="140">
        <f>นครพนม!AN87</f>
        <v>1031377.53</v>
      </c>
      <c r="N986" s="136"/>
      <c r="O986" s="136"/>
      <c r="P986" s="136"/>
      <c r="Q986" s="128">
        <f t="shared" si="36"/>
        <v>-209668.93000000005</v>
      </c>
      <c r="R986" s="129">
        <f t="shared" si="37"/>
        <v>283.54334023464457</v>
      </c>
    </row>
    <row r="987" spans="1:18" s="233" customFormat="1" x14ac:dyDescent="0.35">
      <c r="A987" s="228">
        <v>11</v>
      </c>
      <c r="B987" s="229" t="s">
        <v>58</v>
      </c>
      <c r="C987" s="229" t="s">
        <v>559</v>
      </c>
      <c r="D987" s="229" t="s">
        <v>107</v>
      </c>
      <c r="E987" s="229" t="s">
        <v>560</v>
      </c>
      <c r="F987" s="229" t="s">
        <v>180</v>
      </c>
      <c r="G987" s="136" t="s">
        <v>1353</v>
      </c>
      <c r="H987" s="230">
        <v>1653</v>
      </c>
      <c r="I987" s="228">
        <v>2</v>
      </c>
      <c r="J987" s="138">
        <f>นครพนม!F88</f>
        <v>206609.26</v>
      </c>
      <c r="K987" s="139">
        <f>นครพนม!AL88</f>
        <v>207800.1</v>
      </c>
      <c r="L987" s="140">
        <f>นครพนม!AM88</f>
        <v>825965.82000000007</v>
      </c>
      <c r="M987" s="140">
        <f>นครพนม!AN88</f>
        <v>747454.83</v>
      </c>
      <c r="N987" s="229"/>
      <c r="O987" s="229"/>
      <c r="P987" s="229"/>
      <c r="Q987" s="231">
        <f t="shared" si="36"/>
        <v>78510.990000000107</v>
      </c>
      <c r="R987" s="232">
        <f t="shared" si="37"/>
        <v>499.67684210526318</v>
      </c>
    </row>
    <row r="988" spans="1:18" s="147" customFormat="1" x14ac:dyDescent="0.35">
      <c r="A988" s="141">
        <v>6</v>
      </c>
      <c r="B988" s="142" t="s">
        <v>58</v>
      </c>
      <c r="C988" s="142"/>
      <c r="D988" s="142"/>
      <c r="E988" s="142" t="s">
        <v>77</v>
      </c>
      <c r="F988" s="142"/>
      <c r="G988" s="142" t="s">
        <v>562</v>
      </c>
      <c r="H988" s="148">
        <f>SUM(H977:H987)</f>
        <v>26514</v>
      </c>
      <c r="I988" s="141"/>
      <c r="J988" s="144">
        <f>SUM(J977:J987)</f>
        <v>3274878.0299999993</v>
      </c>
      <c r="K988" s="144">
        <f>SUM(K977:K987)</f>
        <v>2979717.31</v>
      </c>
      <c r="L988" s="144">
        <f>SUM(L977:L987)</f>
        <v>9391553.790000001</v>
      </c>
      <c r="M988" s="144">
        <f>SUM(M977:M987)</f>
        <v>9093006.9700000007</v>
      </c>
      <c r="N988" s="142">
        <v>10</v>
      </c>
      <c r="O988" s="142">
        <v>10</v>
      </c>
      <c r="P988" s="142">
        <f>N988-O988</f>
        <v>0</v>
      </c>
      <c r="Q988" s="145">
        <f t="shared" si="36"/>
        <v>298546.8200000003</v>
      </c>
      <c r="R988" s="146">
        <f>L988/H988</f>
        <v>354.2111258203214</v>
      </c>
    </row>
    <row r="989" spans="1:18" x14ac:dyDescent="0.35">
      <c r="A989" s="135">
        <v>1</v>
      </c>
      <c r="B989" s="136" t="s">
        <v>58</v>
      </c>
      <c r="C989" s="136" t="s">
        <v>563</v>
      </c>
      <c r="D989" s="136" t="s">
        <v>114</v>
      </c>
      <c r="E989" s="136" t="s">
        <v>564</v>
      </c>
      <c r="F989" s="136" t="s">
        <v>210</v>
      </c>
      <c r="G989" s="136" t="s">
        <v>565</v>
      </c>
      <c r="H989" s="137"/>
      <c r="I989" s="135"/>
      <c r="J989" s="138"/>
      <c r="K989" s="139"/>
      <c r="L989" s="140"/>
      <c r="M989" s="140"/>
      <c r="N989" s="136"/>
      <c r="O989" s="136"/>
      <c r="P989" s="136"/>
    </row>
    <row r="990" spans="1:18" x14ac:dyDescent="0.35">
      <c r="A990" s="135">
        <v>2</v>
      </c>
      <c r="B990" s="136" t="s">
        <v>58</v>
      </c>
      <c r="C990" s="136" t="s">
        <v>563</v>
      </c>
      <c r="D990" s="136" t="s">
        <v>114</v>
      </c>
      <c r="E990" s="136" t="s">
        <v>564</v>
      </c>
      <c r="F990" s="136" t="s">
        <v>180</v>
      </c>
      <c r="G990" s="136" t="s">
        <v>1354</v>
      </c>
      <c r="H990" s="137">
        <v>3711</v>
      </c>
      <c r="I990" s="135">
        <v>3</v>
      </c>
      <c r="J990" s="138">
        <f>นครพนม!F89</f>
        <v>371844.99</v>
      </c>
      <c r="K990" s="139">
        <f>นครพนม!AL89</f>
        <v>428539.05</v>
      </c>
      <c r="L990" s="140">
        <f>นครพนม!AM89</f>
        <v>433323.93000000005</v>
      </c>
      <c r="M990" s="140">
        <f>นครพนม!AN89</f>
        <v>482121.35000000003</v>
      </c>
      <c r="N990" s="136"/>
      <c r="O990" s="136"/>
      <c r="P990" s="136"/>
      <c r="Q990" s="128">
        <f t="shared" si="36"/>
        <v>-48797.419999999984</v>
      </c>
      <c r="R990" s="129">
        <f t="shared" si="37"/>
        <v>116.76742926434925</v>
      </c>
    </row>
    <row r="991" spans="1:18" x14ac:dyDescent="0.35">
      <c r="A991" s="135">
        <v>3</v>
      </c>
      <c r="B991" s="136" t="s">
        <v>58</v>
      </c>
      <c r="C991" s="136" t="s">
        <v>563</v>
      </c>
      <c r="D991" s="136" t="s">
        <v>114</v>
      </c>
      <c r="E991" s="136" t="s">
        <v>564</v>
      </c>
      <c r="F991" s="136" t="s">
        <v>180</v>
      </c>
      <c r="G991" s="136" t="s">
        <v>1355</v>
      </c>
      <c r="H991" s="137">
        <v>1437</v>
      </c>
      <c r="I991" s="135">
        <v>1</v>
      </c>
      <c r="J991" s="138">
        <f>นครพนม!F90</f>
        <v>571305.37</v>
      </c>
      <c r="K991" s="139">
        <f>นครพนม!AL90</f>
        <v>572935.81999999995</v>
      </c>
      <c r="L991" s="140">
        <f>นครพนม!AM90</f>
        <v>802144.33000000007</v>
      </c>
      <c r="M991" s="140">
        <f>นครพนม!AN90</f>
        <v>787704.52</v>
      </c>
      <c r="N991" s="136"/>
      <c r="O991" s="136"/>
      <c r="P991" s="136"/>
      <c r="Q991" s="128">
        <f t="shared" si="36"/>
        <v>14439.810000000056</v>
      </c>
      <c r="R991" s="129">
        <f t="shared" si="37"/>
        <v>558.20760612386925</v>
      </c>
    </row>
    <row r="992" spans="1:18" x14ac:dyDescent="0.35">
      <c r="A992" s="135">
        <v>4</v>
      </c>
      <c r="B992" s="136" t="s">
        <v>58</v>
      </c>
      <c r="C992" s="136" t="s">
        <v>563</v>
      </c>
      <c r="D992" s="136" t="s">
        <v>114</v>
      </c>
      <c r="E992" s="136" t="s">
        <v>564</v>
      </c>
      <c r="F992" s="136" t="s">
        <v>180</v>
      </c>
      <c r="G992" s="136" t="s">
        <v>1356</v>
      </c>
      <c r="H992" s="137">
        <v>3388</v>
      </c>
      <c r="I992" s="135">
        <v>3</v>
      </c>
      <c r="J992" s="138">
        <f>นครพนม!F91</f>
        <v>498033.71</v>
      </c>
      <c r="K992" s="139">
        <f>นครพนม!AL91</f>
        <v>548824.13</v>
      </c>
      <c r="L992" s="140">
        <f>นครพนม!AM91</f>
        <v>1138352.18</v>
      </c>
      <c r="M992" s="140">
        <f>นครพนม!AN91</f>
        <v>883763.8</v>
      </c>
      <c r="N992" s="136"/>
      <c r="O992" s="136"/>
      <c r="P992" s="136"/>
      <c r="Q992" s="128">
        <f t="shared" si="36"/>
        <v>254588.37999999989</v>
      </c>
      <c r="R992" s="129">
        <f t="shared" si="37"/>
        <v>335.99533057851238</v>
      </c>
    </row>
    <row r="993" spans="1:18" x14ac:dyDescent="0.35">
      <c r="A993" s="135">
        <v>5</v>
      </c>
      <c r="B993" s="136" t="s">
        <v>58</v>
      </c>
      <c r="C993" s="136" t="s">
        <v>563</v>
      </c>
      <c r="D993" s="136" t="s">
        <v>114</v>
      </c>
      <c r="E993" s="136" t="s">
        <v>564</v>
      </c>
      <c r="F993" s="136" t="s">
        <v>180</v>
      </c>
      <c r="G993" s="136" t="s">
        <v>1357</v>
      </c>
      <c r="H993" s="137">
        <v>2340</v>
      </c>
      <c r="I993" s="135">
        <v>2</v>
      </c>
      <c r="J993" s="138">
        <f>นครพนม!F92</f>
        <v>512706.08</v>
      </c>
      <c r="K993" s="139">
        <f>นครพนม!AL92</f>
        <v>608769.19999999995</v>
      </c>
      <c r="L993" s="140">
        <f>นครพนม!AM92</f>
        <v>834260.11</v>
      </c>
      <c r="M993" s="140">
        <f>นครพนม!AN92</f>
        <v>628662.87</v>
      </c>
      <c r="N993" s="136"/>
      <c r="O993" s="136"/>
      <c r="P993" s="136"/>
      <c r="Q993" s="128">
        <f t="shared" si="36"/>
        <v>205597.24</v>
      </c>
      <c r="R993" s="129">
        <f t="shared" si="37"/>
        <v>356.52141452991452</v>
      </c>
    </row>
    <row r="994" spans="1:18" x14ac:dyDescent="0.35">
      <c r="A994" s="135">
        <v>6</v>
      </c>
      <c r="B994" s="136" t="s">
        <v>58</v>
      </c>
      <c r="C994" s="136" t="s">
        <v>563</v>
      </c>
      <c r="D994" s="136" t="s">
        <v>114</v>
      </c>
      <c r="E994" s="136" t="s">
        <v>564</v>
      </c>
      <c r="F994" s="136" t="s">
        <v>180</v>
      </c>
      <c r="G994" s="136" t="s">
        <v>1358</v>
      </c>
      <c r="H994" s="137">
        <v>2160</v>
      </c>
      <c r="I994" s="135">
        <v>2</v>
      </c>
      <c r="J994" s="138">
        <f>นครพนม!F93</f>
        <v>353396.83</v>
      </c>
      <c r="K994" s="139">
        <f>นครพนม!AL93</f>
        <v>356695.37</v>
      </c>
      <c r="L994" s="140">
        <f>นครพนม!AM93</f>
        <v>837247.22</v>
      </c>
      <c r="M994" s="140">
        <f>นครพนม!AN93</f>
        <v>626125.28</v>
      </c>
      <c r="N994" s="136"/>
      <c r="O994" s="136"/>
      <c r="P994" s="136"/>
      <c r="Q994" s="128">
        <f t="shared" si="36"/>
        <v>211121.93999999994</v>
      </c>
      <c r="R994" s="129">
        <f t="shared" si="37"/>
        <v>387.6144537037037</v>
      </c>
    </row>
    <row r="995" spans="1:18" x14ac:dyDescent="0.35">
      <c r="A995" s="135">
        <v>7</v>
      </c>
      <c r="B995" s="136" t="s">
        <v>58</v>
      </c>
      <c r="C995" s="136" t="s">
        <v>563</v>
      </c>
      <c r="D995" s="136" t="s">
        <v>114</v>
      </c>
      <c r="E995" s="136" t="s">
        <v>564</v>
      </c>
      <c r="F995" s="136" t="s">
        <v>180</v>
      </c>
      <c r="G995" s="136" t="s">
        <v>1359</v>
      </c>
      <c r="H995" s="137">
        <v>1723</v>
      </c>
      <c r="I995" s="135">
        <v>2</v>
      </c>
      <c r="J995" s="138">
        <f>นครพนม!F94</f>
        <v>571232.30000000005</v>
      </c>
      <c r="K995" s="139">
        <f>นครพนม!AL94</f>
        <v>571753.30000000005</v>
      </c>
      <c r="L995" s="140">
        <f>นครพนม!AM94</f>
        <v>846827.59</v>
      </c>
      <c r="M995" s="140">
        <f>นครพนม!AN94</f>
        <v>502626.43000000005</v>
      </c>
      <c r="N995" s="136"/>
      <c r="O995" s="136"/>
      <c r="P995" s="136"/>
      <c r="Q995" s="128">
        <f t="shared" si="36"/>
        <v>344201.15999999992</v>
      </c>
      <c r="R995" s="129">
        <f t="shared" si="37"/>
        <v>491.48438189204876</v>
      </c>
    </row>
    <row r="996" spans="1:18" x14ac:dyDescent="0.35">
      <c r="A996" s="135">
        <v>8</v>
      </c>
      <c r="B996" s="136" t="s">
        <v>58</v>
      </c>
      <c r="C996" s="136" t="s">
        <v>563</v>
      </c>
      <c r="D996" s="136" t="s">
        <v>114</v>
      </c>
      <c r="E996" s="136" t="s">
        <v>564</v>
      </c>
      <c r="F996" s="136" t="s">
        <v>180</v>
      </c>
      <c r="G996" s="136" t="s">
        <v>1360</v>
      </c>
      <c r="H996" s="137">
        <v>2675</v>
      </c>
      <c r="I996" s="135">
        <v>2</v>
      </c>
      <c r="J996" s="138">
        <f>นครพนม!F95</f>
        <v>676752.58</v>
      </c>
      <c r="K996" s="139">
        <f>นครพนม!AL95</f>
        <v>731635.16999999993</v>
      </c>
      <c r="L996" s="140">
        <f>นครพนม!AM95</f>
        <v>1031719.25</v>
      </c>
      <c r="M996" s="140">
        <f>นครพนม!AN95</f>
        <v>756993.96</v>
      </c>
      <c r="N996" s="136"/>
      <c r="O996" s="136"/>
      <c r="P996" s="136"/>
      <c r="Q996" s="128">
        <f t="shared" si="36"/>
        <v>274725.29000000004</v>
      </c>
      <c r="R996" s="129">
        <f t="shared" si="37"/>
        <v>385.68943925233646</v>
      </c>
    </row>
    <row r="997" spans="1:18" x14ac:dyDescent="0.35">
      <c r="A997" s="135">
        <v>9</v>
      </c>
      <c r="B997" s="136" t="s">
        <v>58</v>
      </c>
      <c r="C997" s="136" t="s">
        <v>563</v>
      </c>
      <c r="D997" s="136" t="s">
        <v>114</v>
      </c>
      <c r="E997" s="136" t="s">
        <v>564</v>
      </c>
      <c r="F997" s="136" t="s">
        <v>180</v>
      </c>
      <c r="G997" s="136" t="s">
        <v>1361</v>
      </c>
      <c r="H997" s="137">
        <v>1715</v>
      </c>
      <c r="I997" s="135">
        <v>2</v>
      </c>
      <c r="J997" s="138">
        <f>นครพนม!F96</f>
        <v>491237.32</v>
      </c>
      <c r="K997" s="139">
        <f>นครพนม!AL96</f>
        <v>642159.01</v>
      </c>
      <c r="L997" s="140">
        <f>นครพนม!AM96</f>
        <v>982796.09</v>
      </c>
      <c r="M997" s="140">
        <f>นครพนม!AN96</f>
        <v>642177.66</v>
      </c>
      <c r="N997" s="136"/>
      <c r="O997" s="136"/>
      <c r="P997" s="136"/>
      <c r="Q997" s="128">
        <f t="shared" si="36"/>
        <v>340618.42999999993</v>
      </c>
      <c r="R997" s="129">
        <f t="shared" si="37"/>
        <v>573.058944606414</v>
      </c>
    </row>
    <row r="998" spans="1:18" x14ac:dyDescent="0.35">
      <c r="A998" s="135">
        <v>10</v>
      </c>
      <c r="B998" s="136" t="s">
        <v>58</v>
      </c>
      <c r="C998" s="136" t="s">
        <v>563</v>
      </c>
      <c r="D998" s="136" t="s">
        <v>114</v>
      </c>
      <c r="E998" s="136" t="s">
        <v>564</v>
      </c>
      <c r="F998" s="136" t="s">
        <v>180</v>
      </c>
      <c r="G998" s="136" t="s">
        <v>1362</v>
      </c>
      <c r="H998" s="137">
        <v>3187</v>
      </c>
      <c r="I998" s="135">
        <v>3</v>
      </c>
      <c r="J998" s="138">
        <f>นครพนม!F97</f>
        <v>599450.64</v>
      </c>
      <c r="K998" s="139">
        <f>นครพนม!AL97</f>
        <v>624697.94000000006</v>
      </c>
      <c r="L998" s="140">
        <f>นครพนม!AM97</f>
        <v>1287195.1000000001</v>
      </c>
      <c r="M998" s="140">
        <f>นครพนม!AN97</f>
        <v>800013.09</v>
      </c>
      <c r="N998" s="136"/>
      <c r="O998" s="136"/>
      <c r="P998" s="136"/>
      <c r="Q998" s="128">
        <f t="shared" si="36"/>
        <v>487182.01000000013</v>
      </c>
      <c r="R998" s="129">
        <f t="shared" si="37"/>
        <v>403.88926890492627</v>
      </c>
    </row>
    <row r="999" spans="1:18" x14ac:dyDescent="0.35">
      <c r="A999" s="135">
        <v>11</v>
      </c>
      <c r="B999" s="136" t="s">
        <v>58</v>
      </c>
      <c r="C999" s="136" t="s">
        <v>563</v>
      </c>
      <c r="D999" s="136" t="s">
        <v>114</v>
      </c>
      <c r="E999" s="136" t="s">
        <v>564</v>
      </c>
      <c r="F999" s="136" t="s">
        <v>180</v>
      </c>
      <c r="G999" s="136" t="s">
        <v>1363</v>
      </c>
      <c r="H999" s="137">
        <v>2867</v>
      </c>
      <c r="I999" s="135">
        <v>2</v>
      </c>
      <c r="J999" s="138">
        <f>นครพนม!F98</f>
        <v>493642.5</v>
      </c>
      <c r="K999" s="139">
        <f>นครพนม!AL98</f>
        <v>525037.85000000009</v>
      </c>
      <c r="L999" s="140">
        <f>นครพนม!AM98</f>
        <v>920781.63</v>
      </c>
      <c r="M999" s="140">
        <f>นครพนม!AN98</f>
        <v>659742.17999999993</v>
      </c>
      <c r="N999" s="136"/>
      <c r="O999" s="136"/>
      <c r="P999" s="136"/>
      <c r="Q999" s="128">
        <f t="shared" si="36"/>
        <v>261039.45000000007</v>
      </c>
      <c r="R999" s="129">
        <f t="shared" si="37"/>
        <v>321.16554935472618</v>
      </c>
    </row>
    <row r="1000" spans="1:18" x14ac:dyDescent="0.35">
      <c r="A1000" s="135">
        <v>12</v>
      </c>
      <c r="B1000" s="136" t="s">
        <v>58</v>
      </c>
      <c r="C1000" s="136" t="s">
        <v>563</v>
      </c>
      <c r="D1000" s="136" t="s">
        <v>114</v>
      </c>
      <c r="E1000" s="136" t="s">
        <v>564</v>
      </c>
      <c r="F1000" s="136" t="s">
        <v>180</v>
      </c>
      <c r="G1000" s="136" t="s">
        <v>1364</v>
      </c>
      <c r="H1000" s="137">
        <v>3076</v>
      </c>
      <c r="I1000" s="135">
        <v>3</v>
      </c>
      <c r="J1000" s="138">
        <f>นครพนม!F99</f>
        <v>495532.72</v>
      </c>
      <c r="K1000" s="139">
        <f>นครพนม!AL99</f>
        <v>535811.61</v>
      </c>
      <c r="L1000" s="140">
        <f>นครพนม!AM99</f>
        <v>1105522.17</v>
      </c>
      <c r="M1000" s="140">
        <f>นครพนม!AN99</f>
        <v>895893.35</v>
      </c>
      <c r="N1000" s="136"/>
      <c r="O1000" s="136"/>
      <c r="P1000" s="136"/>
      <c r="Q1000" s="128">
        <f t="shared" si="36"/>
        <v>209628.81999999995</v>
      </c>
      <c r="R1000" s="129">
        <f t="shared" si="37"/>
        <v>359.40252600780229</v>
      </c>
    </row>
    <row r="1001" spans="1:18" x14ac:dyDescent="0.35">
      <c r="A1001" s="135">
        <v>13</v>
      </c>
      <c r="B1001" s="136" t="s">
        <v>58</v>
      </c>
      <c r="C1001" s="136" t="s">
        <v>563</v>
      </c>
      <c r="D1001" s="136" t="s">
        <v>114</v>
      </c>
      <c r="E1001" s="136" t="s">
        <v>564</v>
      </c>
      <c r="F1001" s="136" t="s">
        <v>180</v>
      </c>
      <c r="G1001" s="136" t="s">
        <v>1365</v>
      </c>
      <c r="H1001" s="137">
        <v>2086</v>
      </c>
      <c r="I1001" s="135">
        <v>2</v>
      </c>
      <c r="J1001" s="138">
        <f>นครพนม!F100</f>
        <v>400085.65</v>
      </c>
      <c r="K1001" s="139">
        <f>นครพนม!AL100</f>
        <v>473106.30000000005</v>
      </c>
      <c r="L1001" s="140">
        <f>นครพนม!AM100</f>
        <v>965776.44</v>
      </c>
      <c r="M1001" s="140">
        <f>นครพนม!AN100</f>
        <v>669053.22</v>
      </c>
      <c r="N1001" s="136"/>
      <c r="O1001" s="136"/>
      <c r="P1001" s="136"/>
      <c r="Q1001" s="128">
        <f t="shared" si="36"/>
        <v>296723.21999999997</v>
      </c>
      <c r="R1001" s="129">
        <f t="shared" si="37"/>
        <v>462.98007670182164</v>
      </c>
    </row>
    <row r="1002" spans="1:18" x14ac:dyDescent="0.35">
      <c r="A1002" s="135">
        <v>14</v>
      </c>
      <c r="B1002" s="136" t="s">
        <v>58</v>
      </c>
      <c r="C1002" s="136" t="s">
        <v>563</v>
      </c>
      <c r="D1002" s="136" t="s">
        <v>114</v>
      </c>
      <c r="E1002" s="136" t="s">
        <v>564</v>
      </c>
      <c r="F1002" s="136" t="s">
        <v>180</v>
      </c>
      <c r="G1002" s="136" t="s">
        <v>1366</v>
      </c>
      <c r="H1002" s="137">
        <v>1893</v>
      </c>
      <c r="I1002" s="135">
        <v>2</v>
      </c>
      <c r="J1002" s="138">
        <f>นครพนม!F101</f>
        <v>443435.18</v>
      </c>
      <c r="K1002" s="139">
        <f>นครพนม!AL101</f>
        <v>755771.92999999993</v>
      </c>
      <c r="L1002" s="140">
        <f>นครพนม!AM101</f>
        <v>898126.74</v>
      </c>
      <c r="M1002" s="140">
        <f>นครพนม!AN101</f>
        <v>953206.94</v>
      </c>
      <c r="N1002" s="136"/>
      <c r="O1002" s="136"/>
      <c r="P1002" s="136"/>
      <c r="Q1002" s="128">
        <f t="shared" si="36"/>
        <v>-55080.199999999953</v>
      </c>
      <c r="R1002" s="129">
        <f t="shared" si="37"/>
        <v>474.4462440570523</v>
      </c>
    </row>
    <row r="1003" spans="1:18" x14ac:dyDescent="0.35">
      <c r="A1003" s="135">
        <v>15</v>
      </c>
      <c r="B1003" s="136" t="s">
        <v>58</v>
      </c>
      <c r="C1003" s="136" t="s">
        <v>563</v>
      </c>
      <c r="D1003" s="136" t="s">
        <v>114</v>
      </c>
      <c r="E1003" s="136" t="s">
        <v>564</v>
      </c>
      <c r="F1003" s="136" t="s">
        <v>180</v>
      </c>
      <c r="G1003" s="136" t="s">
        <v>1367</v>
      </c>
      <c r="H1003" s="137">
        <v>2677</v>
      </c>
      <c r="I1003" s="135">
        <v>2</v>
      </c>
      <c r="J1003" s="138">
        <f>นครพนม!F102</f>
        <v>476589.93</v>
      </c>
      <c r="K1003" s="139">
        <f>นครพนม!AL102</f>
        <v>493204.05</v>
      </c>
      <c r="L1003" s="140">
        <f>นครพนม!AM102</f>
        <v>954763.65999999992</v>
      </c>
      <c r="M1003" s="140">
        <f>นครพนม!AN102</f>
        <v>778469.47</v>
      </c>
      <c r="N1003" s="136"/>
      <c r="O1003" s="136"/>
      <c r="P1003" s="136"/>
      <c r="Q1003" s="128">
        <f t="shared" si="36"/>
        <v>176294.18999999994</v>
      </c>
      <c r="R1003" s="129">
        <f t="shared" si="37"/>
        <v>356.65433694434063</v>
      </c>
    </row>
    <row r="1004" spans="1:18" x14ac:dyDescent="0.35">
      <c r="A1004" s="135">
        <v>16</v>
      </c>
      <c r="B1004" s="136" t="s">
        <v>58</v>
      </c>
      <c r="C1004" s="136" t="s">
        <v>563</v>
      </c>
      <c r="D1004" s="136" t="s">
        <v>114</v>
      </c>
      <c r="E1004" s="136" t="s">
        <v>564</v>
      </c>
      <c r="F1004" s="136" t="s">
        <v>180</v>
      </c>
      <c r="G1004" s="136" t="s">
        <v>1368</v>
      </c>
      <c r="H1004" s="137">
        <v>2827</v>
      </c>
      <c r="I1004" s="135">
        <v>2</v>
      </c>
      <c r="J1004" s="138">
        <f>นครพนม!F103</f>
        <v>492235.97</v>
      </c>
      <c r="K1004" s="139">
        <f>นครพนม!AL103</f>
        <v>684858.62</v>
      </c>
      <c r="L1004" s="140">
        <f>นครพนม!AM103</f>
        <v>1014109.11</v>
      </c>
      <c r="M1004" s="140">
        <f>นครพนม!AN103</f>
        <v>769123.49</v>
      </c>
      <c r="N1004" s="136"/>
      <c r="O1004" s="136"/>
      <c r="P1004" s="136"/>
      <c r="Q1004" s="128">
        <f t="shared" si="36"/>
        <v>244985.62</v>
      </c>
      <c r="R1004" s="129">
        <f t="shared" si="37"/>
        <v>358.72271312345242</v>
      </c>
    </row>
    <row r="1005" spans="1:18" x14ac:dyDescent="0.35">
      <c r="A1005" s="135">
        <v>17</v>
      </c>
      <c r="B1005" s="136" t="s">
        <v>58</v>
      </c>
      <c r="C1005" s="136" t="s">
        <v>563</v>
      </c>
      <c r="D1005" s="136" t="s">
        <v>114</v>
      </c>
      <c r="E1005" s="136" t="s">
        <v>564</v>
      </c>
      <c r="F1005" s="136" t="s">
        <v>180</v>
      </c>
      <c r="G1005" s="136" t="s">
        <v>1369</v>
      </c>
      <c r="H1005" s="137">
        <v>3372</v>
      </c>
      <c r="I1005" s="135">
        <v>3</v>
      </c>
      <c r="J1005" s="138">
        <f>นครพนม!F104</f>
        <v>575867.43999999994</v>
      </c>
      <c r="K1005" s="139">
        <f>นครพนม!AL104</f>
        <v>648262.23</v>
      </c>
      <c r="L1005" s="140">
        <f>นครพนม!AM104</f>
        <v>1120837.8599999999</v>
      </c>
      <c r="M1005" s="140">
        <f>นครพนม!AN104</f>
        <v>850850.96</v>
      </c>
      <c r="N1005" s="136"/>
      <c r="O1005" s="136"/>
      <c r="P1005" s="136"/>
      <c r="Q1005" s="128">
        <f t="shared" si="36"/>
        <v>269986.89999999991</v>
      </c>
      <c r="R1005" s="129">
        <f t="shared" si="37"/>
        <v>332.39556939501773</v>
      </c>
    </row>
    <row r="1006" spans="1:18" x14ac:dyDescent="0.35">
      <c r="A1006" s="135">
        <v>18</v>
      </c>
      <c r="B1006" s="136" t="s">
        <v>58</v>
      </c>
      <c r="C1006" s="136" t="s">
        <v>563</v>
      </c>
      <c r="D1006" s="136" t="s">
        <v>114</v>
      </c>
      <c r="E1006" s="136" t="s">
        <v>564</v>
      </c>
      <c r="F1006" s="136" t="s">
        <v>180</v>
      </c>
      <c r="G1006" s="136" t="s">
        <v>1370</v>
      </c>
      <c r="H1006" s="137">
        <v>1747</v>
      </c>
      <c r="I1006" s="135">
        <v>2</v>
      </c>
      <c r="J1006" s="138">
        <f>นครพนม!F105</f>
        <v>829096.77</v>
      </c>
      <c r="K1006" s="139">
        <f>นครพนม!AL105</f>
        <v>845021.12</v>
      </c>
      <c r="L1006" s="140">
        <f>นครพนม!AM105</f>
        <v>1172288.9000000001</v>
      </c>
      <c r="M1006" s="140">
        <f>นครพนม!AN105</f>
        <v>801939.18</v>
      </c>
      <c r="N1006" s="136"/>
      <c r="O1006" s="136"/>
      <c r="P1006" s="136"/>
      <c r="Q1006" s="128">
        <f t="shared" si="36"/>
        <v>370349.72000000009</v>
      </c>
      <c r="R1006" s="129">
        <f t="shared" si="37"/>
        <v>671.02970807097893</v>
      </c>
    </row>
    <row r="1007" spans="1:18" x14ac:dyDescent="0.35">
      <c r="A1007" s="135">
        <v>19</v>
      </c>
      <c r="B1007" s="136" t="s">
        <v>58</v>
      </c>
      <c r="C1007" s="136" t="s">
        <v>563</v>
      </c>
      <c r="D1007" s="136" t="s">
        <v>114</v>
      </c>
      <c r="E1007" s="136" t="s">
        <v>564</v>
      </c>
      <c r="F1007" s="136" t="s">
        <v>180</v>
      </c>
      <c r="G1007" s="136" t="s">
        <v>1371</v>
      </c>
      <c r="H1007" s="137">
        <v>2607</v>
      </c>
      <c r="I1007" s="135">
        <v>2</v>
      </c>
      <c r="J1007" s="138">
        <f>นครพนม!F106</f>
        <v>392598.84</v>
      </c>
      <c r="K1007" s="139">
        <f>นครพนม!AL106</f>
        <v>446967.13</v>
      </c>
      <c r="L1007" s="140">
        <f>นครพนม!AM106</f>
        <v>962306.64</v>
      </c>
      <c r="M1007" s="140">
        <f>นครพนม!AN106</f>
        <v>833638.51</v>
      </c>
      <c r="N1007" s="136"/>
      <c r="O1007" s="136"/>
      <c r="P1007" s="136"/>
      <c r="Q1007" s="128">
        <f t="shared" si="36"/>
        <v>128668.13</v>
      </c>
      <c r="R1007" s="129">
        <f t="shared" si="37"/>
        <v>369.1241426927503</v>
      </c>
    </row>
    <row r="1008" spans="1:18" x14ac:dyDescent="0.35">
      <c r="A1008" s="135">
        <v>20</v>
      </c>
      <c r="B1008" s="136" t="s">
        <v>58</v>
      </c>
      <c r="C1008" s="136" t="s">
        <v>563</v>
      </c>
      <c r="D1008" s="136" t="s">
        <v>114</v>
      </c>
      <c r="E1008" s="136" t="s">
        <v>564</v>
      </c>
      <c r="F1008" s="136" t="s">
        <v>180</v>
      </c>
      <c r="G1008" s="136" t="s">
        <v>1372</v>
      </c>
      <c r="H1008" s="137">
        <v>2124</v>
      </c>
      <c r="I1008" s="135">
        <v>2</v>
      </c>
      <c r="J1008" s="138">
        <f>นครพนม!F107</f>
        <v>1126228.27</v>
      </c>
      <c r="K1008" s="139">
        <f>นครพนม!AL107</f>
        <v>1136105.6499999999</v>
      </c>
      <c r="L1008" s="140">
        <f>นครพนม!AM107</f>
        <v>1161457.96</v>
      </c>
      <c r="M1008" s="140">
        <f>นครพนม!AN107</f>
        <v>683783.45</v>
      </c>
      <c r="N1008" s="136"/>
      <c r="O1008" s="136"/>
      <c r="P1008" s="136"/>
      <c r="Q1008" s="128">
        <f t="shared" si="36"/>
        <v>477674.51</v>
      </c>
      <c r="R1008" s="129">
        <f t="shared" si="37"/>
        <v>546.82578154425607</v>
      </c>
    </row>
    <row r="1009" spans="1:18" s="147" customFormat="1" x14ac:dyDescent="0.35">
      <c r="A1009" s="141">
        <v>7</v>
      </c>
      <c r="B1009" s="142" t="s">
        <v>58</v>
      </c>
      <c r="C1009" s="142"/>
      <c r="D1009" s="142"/>
      <c r="E1009" s="234" t="s">
        <v>77</v>
      </c>
      <c r="F1009" s="234"/>
      <c r="G1009" s="234" t="s">
        <v>566</v>
      </c>
      <c r="H1009" s="148">
        <f>SUM(H989:H1008)</f>
        <v>47612</v>
      </c>
      <c r="I1009" s="141"/>
      <c r="J1009" s="144">
        <f>SUM(J989:J1008)</f>
        <v>10371273.089999998</v>
      </c>
      <c r="K1009" s="144">
        <f>SUM(K989:K1008)</f>
        <v>11630155.48</v>
      </c>
      <c r="L1009" s="144">
        <f>SUM(L989:L1008)</f>
        <v>18469836.91</v>
      </c>
      <c r="M1009" s="144">
        <f>SUM(M989:M1008)</f>
        <v>14005889.709999999</v>
      </c>
      <c r="N1009" s="142">
        <v>19</v>
      </c>
      <c r="O1009" s="142">
        <v>19</v>
      </c>
      <c r="P1009" s="142">
        <f>N1009-O1009</f>
        <v>0</v>
      </c>
      <c r="Q1009" s="145">
        <f t="shared" si="36"/>
        <v>4463947.2000000011</v>
      </c>
      <c r="R1009" s="146">
        <f>L1009/H1009</f>
        <v>387.92398786020334</v>
      </c>
    </row>
    <row r="1010" spans="1:18" x14ac:dyDescent="0.35">
      <c r="A1010" s="135">
        <v>1</v>
      </c>
      <c r="B1010" s="136" t="s">
        <v>58</v>
      </c>
      <c r="C1010" s="136" t="s">
        <v>567</v>
      </c>
      <c r="D1010" s="136" t="s">
        <v>121</v>
      </c>
      <c r="E1010" s="136" t="s">
        <v>568</v>
      </c>
      <c r="F1010" s="136" t="s">
        <v>210</v>
      </c>
      <c r="G1010" s="136" t="s">
        <v>569</v>
      </c>
      <c r="H1010" s="137"/>
      <c r="I1010" s="135"/>
      <c r="J1010" s="138"/>
      <c r="K1010" s="139"/>
      <c r="L1010" s="140"/>
      <c r="M1010" s="140"/>
      <c r="N1010" s="136"/>
      <c r="O1010" s="136"/>
      <c r="P1010" s="136"/>
    </row>
    <row r="1011" spans="1:18" x14ac:dyDescent="0.35">
      <c r="A1011" s="135">
        <v>2</v>
      </c>
      <c r="B1011" s="136" t="s">
        <v>58</v>
      </c>
      <c r="C1011" s="136" t="s">
        <v>567</v>
      </c>
      <c r="D1011" s="136" t="s">
        <v>121</v>
      </c>
      <c r="E1011" s="136" t="s">
        <v>568</v>
      </c>
      <c r="F1011" s="136" t="s">
        <v>180</v>
      </c>
      <c r="G1011" s="136" t="s">
        <v>1373</v>
      </c>
      <c r="H1011" s="137">
        <v>2908</v>
      </c>
      <c r="I1011" s="135">
        <v>2</v>
      </c>
      <c r="J1011" s="138">
        <f>นครพนม!F108</f>
        <v>355576.63</v>
      </c>
      <c r="K1011" s="139">
        <f>นครพนม!AL108</f>
        <v>398720.05</v>
      </c>
      <c r="L1011" s="140">
        <f>นครพนม!AM108</f>
        <v>899000.96000000008</v>
      </c>
      <c r="M1011" s="140">
        <f>นครพนม!AN108</f>
        <v>738491.4</v>
      </c>
      <c r="N1011" s="136"/>
      <c r="O1011" s="136"/>
      <c r="P1011" s="136"/>
      <c r="Q1011" s="128">
        <f t="shared" si="36"/>
        <v>160509.56000000006</v>
      </c>
      <c r="R1011" s="129">
        <f t="shared" si="37"/>
        <v>309.14751031636865</v>
      </c>
    </row>
    <row r="1012" spans="1:18" x14ac:dyDescent="0.35">
      <c r="A1012" s="135">
        <v>3</v>
      </c>
      <c r="B1012" s="136" t="s">
        <v>58</v>
      </c>
      <c r="C1012" s="136" t="s">
        <v>567</v>
      </c>
      <c r="D1012" s="136" t="s">
        <v>121</v>
      </c>
      <c r="E1012" s="136" t="s">
        <v>568</v>
      </c>
      <c r="F1012" s="136" t="s">
        <v>180</v>
      </c>
      <c r="G1012" s="136" t="s">
        <v>1374</v>
      </c>
      <c r="H1012" s="137">
        <v>2944</v>
      </c>
      <c r="I1012" s="135">
        <v>2</v>
      </c>
      <c r="J1012" s="138">
        <f>นครพนม!F109</f>
        <v>588986.35</v>
      </c>
      <c r="K1012" s="139">
        <f>นครพนม!AL109</f>
        <v>620862.92999999993</v>
      </c>
      <c r="L1012" s="140">
        <f>นครพนม!AM109</f>
        <v>812949.79</v>
      </c>
      <c r="M1012" s="140">
        <f>นครพนม!AN109</f>
        <v>767282.41999999993</v>
      </c>
      <c r="N1012" s="136"/>
      <c r="O1012" s="136"/>
      <c r="P1012" s="136"/>
      <c r="Q1012" s="128">
        <f t="shared" si="36"/>
        <v>45667.370000000112</v>
      </c>
      <c r="R1012" s="129">
        <f t="shared" si="37"/>
        <v>276.1378362771739</v>
      </c>
    </row>
    <row r="1013" spans="1:18" x14ac:dyDescent="0.35">
      <c r="A1013" s="135">
        <v>4</v>
      </c>
      <c r="B1013" s="136" t="s">
        <v>58</v>
      </c>
      <c r="C1013" s="136" t="s">
        <v>567</v>
      </c>
      <c r="D1013" s="136" t="s">
        <v>121</v>
      </c>
      <c r="E1013" s="136" t="s">
        <v>568</v>
      </c>
      <c r="F1013" s="136" t="s">
        <v>180</v>
      </c>
      <c r="G1013" s="136" t="s">
        <v>1375</v>
      </c>
      <c r="H1013" s="137">
        <v>4209</v>
      </c>
      <c r="I1013" s="135">
        <v>3</v>
      </c>
      <c r="J1013" s="138">
        <f>นครพนม!F110</f>
        <v>299548.71000000002</v>
      </c>
      <c r="K1013" s="139">
        <f>นครพนม!AL110</f>
        <v>350565.82000000007</v>
      </c>
      <c r="L1013" s="140">
        <f>นครพนม!AM110</f>
        <v>977260.92</v>
      </c>
      <c r="M1013" s="140">
        <f>นครพนม!AN110</f>
        <v>890907.9</v>
      </c>
      <c r="N1013" s="136"/>
      <c r="O1013" s="136"/>
      <c r="P1013" s="136"/>
      <c r="Q1013" s="128">
        <f t="shared" si="36"/>
        <v>86353.020000000019</v>
      </c>
      <c r="R1013" s="129">
        <f t="shared" si="37"/>
        <v>232.18363506771206</v>
      </c>
    </row>
    <row r="1014" spans="1:18" x14ac:dyDescent="0.35">
      <c r="A1014" s="135">
        <v>5</v>
      </c>
      <c r="B1014" s="136" t="s">
        <v>58</v>
      </c>
      <c r="C1014" s="136" t="s">
        <v>567</v>
      </c>
      <c r="D1014" s="136" t="s">
        <v>121</v>
      </c>
      <c r="E1014" s="136" t="s">
        <v>568</v>
      </c>
      <c r="F1014" s="136" t="s">
        <v>180</v>
      </c>
      <c r="G1014" s="136" t="s">
        <v>1376</v>
      </c>
      <c r="H1014" s="137">
        <v>4669</v>
      </c>
      <c r="I1014" s="135">
        <v>4</v>
      </c>
      <c r="J1014" s="138">
        <f>นครพนม!F111</f>
        <v>407424.82</v>
      </c>
      <c r="K1014" s="139">
        <f>นครพนม!AL111</f>
        <v>502679.37999999995</v>
      </c>
      <c r="L1014" s="140">
        <f>นครพนม!AM111</f>
        <v>1073582.96</v>
      </c>
      <c r="M1014" s="140">
        <f>นครพนม!AN111</f>
        <v>833339.24</v>
      </c>
      <c r="N1014" s="136"/>
      <c r="O1014" s="136"/>
      <c r="P1014" s="136"/>
      <c r="Q1014" s="128">
        <f t="shared" si="36"/>
        <v>240243.71999999997</v>
      </c>
      <c r="R1014" s="129">
        <f t="shared" si="37"/>
        <v>229.93852216748769</v>
      </c>
    </row>
    <row r="1015" spans="1:18" x14ac:dyDescent="0.35">
      <c r="A1015" s="135">
        <v>6</v>
      </c>
      <c r="B1015" s="136" t="s">
        <v>58</v>
      </c>
      <c r="C1015" s="136" t="s">
        <v>567</v>
      </c>
      <c r="D1015" s="136" t="s">
        <v>121</v>
      </c>
      <c r="E1015" s="136" t="s">
        <v>568</v>
      </c>
      <c r="F1015" s="136" t="s">
        <v>180</v>
      </c>
      <c r="G1015" s="136" t="s">
        <v>1377</v>
      </c>
      <c r="H1015" s="137">
        <v>2279</v>
      </c>
      <c r="I1015" s="135">
        <v>2</v>
      </c>
      <c r="J1015" s="138">
        <f>นครพนม!F112</f>
        <v>265349.83</v>
      </c>
      <c r="K1015" s="139">
        <f>นครพนม!AL112</f>
        <v>330001.75</v>
      </c>
      <c r="L1015" s="140">
        <f>นครพนม!AM112</f>
        <v>778347.32000000007</v>
      </c>
      <c r="M1015" s="140">
        <f>นครพนม!AN112</f>
        <v>700141.13</v>
      </c>
      <c r="N1015" s="136"/>
      <c r="O1015" s="136"/>
      <c r="P1015" s="136"/>
      <c r="Q1015" s="128">
        <f t="shared" si="36"/>
        <v>78206.190000000061</v>
      </c>
      <c r="R1015" s="129">
        <f t="shared" si="37"/>
        <v>341.53019745502417</v>
      </c>
    </row>
    <row r="1016" spans="1:18" x14ac:dyDescent="0.35">
      <c r="A1016" s="135">
        <v>7</v>
      </c>
      <c r="B1016" s="136" t="s">
        <v>58</v>
      </c>
      <c r="C1016" s="136" t="s">
        <v>567</v>
      </c>
      <c r="D1016" s="136" t="s">
        <v>121</v>
      </c>
      <c r="E1016" s="136" t="s">
        <v>568</v>
      </c>
      <c r="F1016" s="136" t="s">
        <v>180</v>
      </c>
      <c r="G1016" s="136" t="s">
        <v>1378</v>
      </c>
      <c r="H1016" s="137">
        <v>723</v>
      </c>
      <c r="I1016" s="135">
        <v>1</v>
      </c>
      <c r="J1016" s="138">
        <f>นครพนม!F113</f>
        <v>281089.19</v>
      </c>
      <c r="K1016" s="139">
        <f>นครพนม!AL113</f>
        <v>280517.95999999996</v>
      </c>
      <c r="L1016" s="140">
        <f>นครพนม!AM113</f>
        <v>527379.46</v>
      </c>
      <c r="M1016" s="140">
        <f>นครพนม!AN113</f>
        <v>468135.51</v>
      </c>
      <c r="N1016" s="136"/>
      <c r="O1016" s="136"/>
      <c r="P1016" s="136"/>
      <c r="Q1016" s="128">
        <f t="shared" si="36"/>
        <v>59243.949999999953</v>
      </c>
      <c r="R1016" s="129">
        <f t="shared" si="37"/>
        <v>729.43217150760711</v>
      </c>
    </row>
    <row r="1017" spans="1:18" x14ac:dyDescent="0.35">
      <c r="A1017" s="135">
        <v>8</v>
      </c>
      <c r="B1017" s="136" t="s">
        <v>58</v>
      </c>
      <c r="C1017" s="136" t="s">
        <v>567</v>
      </c>
      <c r="D1017" s="136" t="s">
        <v>121</v>
      </c>
      <c r="E1017" s="136" t="s">
        <v>568</v>
      </c>
      <c r="F1017" s="136" t="s">
        <v>180</v>
      </c>
      <c r="G1017" s="136" t="s">
        <v>1379</v>
      </c>
      <c r="H1017" s="137">
        <v>3567</v>
      </c>
      <c r="I1017" s="135">
        <v>3</v>
      </c>
      <c r="J1017" s="138">
        <f>นครพนม!F114</f>
        <v>193263.33</v>
      </c>
      <c r="K1017" s="139">
        <f>นครพนม!AL114</f>
        <v>262372.38</v>
      </c>
      <c r="L1017" s="140">
        <f>นครพนม!AM114</f>
        <v>906708.85000000009</v>
      </c>
      <c r="M1017" s="140">
        <f>นครพนม!AN114</f>
        <v>867839.63000000012</v>
      </c>
      <c r="N1017" s="136"/>
      <c r="O1017" s="136"/>
      <c r="P1017" s="136"/>
      <c r="Q1017" s="128">
        <f t="shared" si="36"/>
        <v>38869.219999999972</v>
      </c>
      <c r="R1017" s="129">
        <f t="shared" si="37"/>
        <v>254.19367816091957</v>
      </c>
    </row>
    <row r="1018" spans="1:18" x14ac:dyDescent="0.35">
      <c r="A1018" s="135">
        <v>9</v>
      </c>
      <c r="B1018" s="136" t="s">
        <v>58</v>
      </c>
      <c r="C1018" s="136" t="s">
        <v>567</v>
      </c>
      <c r="D1018" s="136" t="s">
        <v>121</v>
      </c>
      <c r="E1018" s="136" t="s">
        <v>568</v>
      </c>
      <c r="F1018" s="136" t="s">
        <v>180</v>
      </c>
      <c r="G1018" s="136" t="s">
        <v>1380</v>
      </c>
      <c r="H1018" s="137">
        <v>2416</v>
      </c>
      <c r="I1018" s="135">
        <v>2</v>
      </c>
      <c r="J1018" s="138">
        <f>นครพนม!F115</f>
        <v>398282.95</v>
      </c>
      <c r="K1018" s="139">
        <f>นครพนม!AL115</f>
        <v>476413.7</v>
      </c>
      <c r="L1018" s="140">
        <f>นครพนม!AM115</f>
        <v>813029.71</v>
      </c>
      <c r="M1018" s="140">
        <f>นครพนม!AN115</f>
        <v>648369.78</v>
      </c>
      <c r="N1018" s="136"/>
      <c r="O1018" s="136"/>
      <c r="P1018" s="136"/>
      <c r="Q1018" s="128">
        <f t="shared" si="36"/>
        <v>164659.92999999993</v>
      </c>
      <c r="R1018" s="129">
        <f t="shared" si="37"/>
        <v>336.51891970198676</v>
      </c>
    </row>
    <row r="1019" spans="1:18" x14ac:dyDescent="0.35">
      <c r="A1019" s="135">
        <v>10</v>
      </c>
      <c r="B1019" s="136" t="s">
        <v>58</v>
      </c>
      <c r="C1019" s="136" t="s">
        <v>567</v>
      </c>
      <c r="D1019" s="136" t="s">
        <v>121</v>
      </c>
      <c r="E1019" s="136" t="s">
        <v>568</v>
      </c>
      <c r="F1019" s="136" t="s">
        <v>180</v>
      </c>
      <c r="G1019" s="136" t="s">
        <v>1381</v>
      </c>
      <c r="H1019" s="137">
        <v>1268</v>
      </c>
      <c r="I1019" s="135">
        <v>1</v>
      </c>
      <c r="J1019" s="138">
        <f>นครพนม!F116</f>
        <v>327842.68</v>
      </c>
      <c r="K1019" s="139">
        <f>นครพนม!AL116</f>
        <v>383767.29000000004</v>
      </c>
      <c r="L1019" s="140">
        <f>นครพนม!AM116</f>
        <v>673826.14</v>
      </c>
      <c r="M1019" s="140">
        <f>นครพนม!AN116</f>
        <v>586650.10000000009</v>
      </c>
      <c r="N1019" s="136"/>
      <c r="O1019" s="136"/>
      <c r="P1019" s="136"/>
      <c r="Q1019" s="128">
        <f t="shared" si="36"/>
        <v>87176.039999999921</v>
      </c>
      <c r="R1019" s="129">
        <f t="shared" si="37"/>
        <v>531.40862776025233</v>
      </c>
    </row>
    <row r="1020" spans="1:18" x14ac:dyDescent="0.35">
      <c r="A1020" s="135">
        <v>11</v>
      </c>
      <c r="B1020" s="136" t="s">
        <v>58</v>
      </c>
      <c r="C1020" s="136" t="s">
        <v>567</v>
      </c>
      <c r="D1020" s="136" t="s">
        <v>121</v>
      </c>
      <c r="E1020" s="136" t="s">
        <v>568</v>
      </c>
      <c r="F1020" s="136" t="s">
        <v>180</v>
      </c>
      <c r="G1020" s="136" t="s">
        <v>1382</v>
      </c>
      <c r="H1020" s="137">
        <v>3345</v>
      </c>
      <c r="I1020" s="135">
        <v>3</v>
      </c>
      <c r="J1020" s="138">
        <f>นครพนม!F117</f>
        <v>258635.05</v>
      </c>
      <c r="K1020" s="139">
        <f>นครพนม!AL117</f>
        <v>256540.20999999996</v>
      </c>
      <c r="L1020" s="140">
        <f>นครพนม!AM117</f>
        <v>1154200.0899999999</v>
      </c>
      <c r="M1020" s="140">
        <f>นครพนม!AN117</f>
        <v>995975.48</v>
      </c>
      <c r="N1020" s="136"/>
      <c r="O1020" s="136"/>
      <c r="P1020" s="136"/>
      <c r="Q1020" s="128">
        <f t="shared" si="36"/>
        <v>158224.60999999987</v>
      </c>
      <c r="R1020" s="129">
        <f t="shared" si="37"/>
        <v>345.05234379671145</v>
      </c>
    </row>
    <row r="1021" spans="1:18" x14ac:dyDescent="0.35">
      <c r="A1021" s="135">
        <v>12</v>
      </c>
      <c r="B1021" s="136" t="s">
        <v>58</v>
      </c>
      <c r="C1021" s="136" t="s">
        <v>567</v>
      </c>
      <c r="D1021" s="136" t="s">
        <v>121</v>
      </c>
      <c r="E1021" s="136" t="s">
        <v>568</v>
      </c>
      <c r="F1021" s="136" t="s">
        <v>180</v>
      </c>
      <c r="G1021" s="136" t="s">
        <v>1383</v>
      </c>
      <c r="H1021" s="137">
        <v>1431</v>
      </c>
      <c r="I1021" s="135">
        <v>1</v>
      </c>
      <c r="J1021" s="138">
        <f>นครพนม!F118</f>
        <v>274194.92</v>
      </c>
      <c r="K1021" s="139">
        <f>นครพนม!AL118</f>
        <v>312509.03999999998</v>
      </c>
      <c r="L1021" s="140">
        <f>นครพนม!AM118</f>
        <v>678916.13</v>
      </c>
      <c r="M1021" s="140">
        <f>นครพนม!AN118</f>
        <v>585270.87</v>
      </c>
      <c r="N1021" s="136"/>
      <c r="O1021" s="136"/>
      <c r="P1021" s="136"/>
      <c r="Q1021" s="128">
        <f t="shared" si="36"/>
        <v>93645.260000000009</v>
      </c>
      <c r="R1021" s="129">
        <f t="shared" si="37"/>
        <v>474.43475192173304</v>
      </c>
    </row>
    <row r="1022" spans="1:18" x14ac:dyDescent="0.35">
      <c r="A1022" s="135">
        <v>13</v>
      </c>
      <c r="B1022" s="136" t="s">
        <v>58</v>
      </c>
      <c r="C1022" s="136" t="s">
        <v>567</v>
      </c>
      <c r="D1022" s="136" t="s">
        <v>121</v>
      </c>
      <c r="E1022" s="136" t="s">
        <v>568</v>
      </c>
      <c r="F1022" s="136" t="s">
        <v>180</v>
      </c>
      <c r="G1022" s="136" t="s">
        <v>1384</v>
      </c>
      <c r="H1022" s="137">
        <v>2020</v>
      </c>
      <c r="I1022" s="135">
        <v>2</v>
      </c>
      <c r="J1022" s="138">
        <f>นครพนม!F119</f>
        <v>144334.35</v>
      </c>
      <c r="K1022" s="139">
        <f>นครพนม!AL119</f>
        <v>131277.08000000002</v>
      </c>
      <c r="L1022" s="140">
        <f>นครพนม!AM119</f>
        <v>824246.22</v>
      </c>
      <c r="M1022" s="140">
        <f>นครพนม!AN119</f>
        <v>797623.44</v>
      </c>
      <c r="N1022" s="136"/>
      <c r="O1022" s="136"/>
      <c r="P1022" s="136"/>
      <c r="Q1022" s="128">
        <f t="shared" si="36"/>
        <v>26622.780000000028</v>
      </c>
      <c r="R1022" s="129">
        <f t="shared" si="37"/>
        <v>408.04268316831684</v>
      </c>
    </row>
    <row r="1023" spans="1:18" x14ac:dyDescent="0.35">
      <c r="A1023" s="135">
        <v>14</v>
      </c>
      <c r="B1023" s="136" t="s">
        <v>58</v>
      </c>
      <c r="C1023" s="136" t="s">
        <v>567</v>
      </c>
      <c r="D1023" s="136" t="s">
        <v>121</v>
      </c>
      <c r="E1023" s="136" t="s">
        <v>568</v>
      </c>
      <c r="F1023" s="136" t="s">
        <v>180</v>
      </c>
      <c r="G1023" s="136" t="s">
        <v>1385</v>
      </c>
      <c r="H1023" s="137">
        <v>3005</v>
      </c>
      <c r="I1023" s="135">
        <v>3</v>
      </c>
      <c r="J1023" s="138">
        <f>นครพนม!F120</f>
        <v>306499.28999999998</v>
      </c>
      <c r="K1023" s="139">
        <f>นครพนม!AL120</f>
        <v>368195.75</v>
      </c>
      <c r="L1023" s="140">
        <f>นครพนม!AM120</f>
        <v>865378.97</v>
      </c>
      <c r="M1023" s="140">
        <f>นครพนม!AN120</f>
        <v>750794.83</v>
      </c>
      <c r="N1023" s="136"/>
      <c r="O1023" s="136"/>
      <c r="P1023" s="136"/>
      <c r="Q1023" s="128">
        <f t="shared" si="36"/>
        <v>114584.14000000001</v>
      </c>
      <c r="R1023" s="129">
        <f t="shared" si="37"/>
        <v>287.97969051580696</v>
      </c>
    </row>
    <row r="1024" spans="1:18" x14ac:dyDescent="0.35">
      <c r="A1024" s="135">
        <v>15</v>
      </c>
      <c r="B1024" s="136" t="s">
        <v>58</v>
      </c>
      <c r="C1024" s="136" t="s">
        <v>567</v>
      </c>
      <c r="D1024" s="136" t="s">
        <v>121</v>
      </c>
      <c r="E1024" s="136" t="s">
        <v>568</v>
      </c>
      <c r="F1024" s="136" t="s">
        <v>180</v>
      </c>
      <c r="G1024" s="136" t="s">
        <v>1386</v>
      </c>
      <c r="H1024" s="137">
        <v>2671</v>
      </c>
      <c r="I1024" s="135">
        <v>2</v>
      </c>
      <c r="J1024" s="138">
        <f>นครพนม!F121</f>
        <v>320511.84000000003</v>
      </c>
      <c r="K1024" s="139">
        <f>นครพนม!AL121</f>
        <v>301220.69000000006</v>
      </c>
      <c r="L1024" s="140">
        <f>นครพนม!AM121</f>
        <v>798861.57000000007</v>
      </c>
      <c r="M1024" s="140">
        <f>นครพนม!AN121</f>
        <v>680224.7</v>
      </c>
      <c r="N1024" s="136"/>
      <c r="O1024" s="136"/>
      <c r="P1024" s="136"/>
      <c r="Q1024" s="128">
        <f t="shared" si="36"/>
        <v>118636.87000000011</v>
      </c>
      <c r="R1024" s="129">
        <f t="shared" si="37"/>
        <v>299.08707225758144</v>
      </c>
    </row>
    <row r="1025" spans="1:18" x14ac:dyDescent="0.35">
      <c r="A1025" s="135">
        <v>16</v>
      </c>
      <c r="B1025" s="136" t="s">
        <v>58</v>
      </c>
      <c r="C1025" s="136" t="s">
        <v>567</v>
      </c>
      <c r="D1025" s="136" t="s">
        <v>121</v>
      </c>
      <c r="E1025" s="136" t="s">
        <v>568</v>
      </c>
      <c r="F1025" s="136" t="s">
        <v>180</v>
      </c>
      <c r="G1025" s="136" t="s">
        <v>1387</v>
      </c>
      <c r="H1025" s="137">
        <v>1913</v>
      </c>
      <c r="I1025" s="135">
        <v>2</v>
      </c>
      <c r="J1025" s="138">
        <f>นครพนม!F122</f>
        <v>245836.03</v>
      </c>
      <c r="K1025" s="139">
        <f>นครพนม!AL122</f>
        <v>490222.65</v>
      </c>
      <c r="L1025" s="140">
        <f>นครพนม!AM122</f>
        <v>483984.5</v>
      </c>
      <c r="M1025" s="140">
        <f>นครพนม!AN122</f>
        <v>453984.52999999997</v>
      </c>
      <c r="N1025" s="136"/>
      <c r="O1025" s="136"/>
      <c r="P1025" s="136"/>
      <c r="Q1025" s="128">
        <f t="shared" si="36"/>
        <v>29999.97000000003</v>
      </c>
      <c r="R1025" s="129">
        <f t="shared" si="37"/>
        <v>252.99764767381077</v>
      </c>
    </row>
    <row r="1026" spans="1:18" x14ac:dyDescent="0.35">
      <c r="A1026" s="135">
        <v>17</v>
      </c>
      <c r="B1026" s="136" t="s">
        <v>58</v>
      </c>
      <c r="C1026" s="136" t="s">
        <v>567</v>
      </c>
      <c r="D1026" s="136" t="s">
        <v>121</v>
      </c>
      <c r="E1026" s="136" t="s">
        <v>568</v>
      </c>
      <c r="F1026" s="136" t="s">
        <v>180</v>
      </c>
      <c r="G1026" s="136" t="s">
        <v>1388</v>
      </c>
      <c r="H1026" s="137">
        <v>2409</v>
      </c>
      <c r="I1026" s="135">
        <v>2</v>
      </c>
      <c r="J1026" s="138">
        <f>นครพนม!F123</f>
        <v>304498.81</v>
      </c>
      <c r="K1026" s="139">
        <f>นครพนม!AL123</f>
        <v>355134.54</v>
      </c>
      <c r="L1026" s="140">
        <f>นครพนม!AM123</f>
        <v>760362.78999999992</v>
      </c>
      <c r="M1026" s="140">
        <f>นครพนม!AN123</f>
        <v>719027.61</v>
      </c>
      <c r="N1026" s="136"/>
      <c r="O1026" s="136"/>
      <c r="P1026" s="136"/>
      <c r="Q1026" s="128">
        <f t="shared" si="36"/>
        <v>41335.179999999935</v>
      </c>
      <c r="R1026" s="129">
        <f t="shared" si="37"/>
        <v>315.63420091324195</v>
      </c>
    </row>
    <row r="1027" spans="1:18" x14ac:dyDescent="0.35">
      <c r="A1027" s="135">
        <v>18</v>
      </c>
      <c r="B1027" s="136" t="s">
        <v>58</v>
      </c>
      <c r="C1027" s="136" t="s">
        <v>567</v>
      </c>
      <c r="D1027" s="136" t="s">
        <v>121</v>
      </c>
      <c r="E1027" s="136" t="s">
        <v>568</v>
      </c>
      <c r="F1027" s="136" t="s">
        <v>180</v>
      </c>
      <c r="G1027" s="136" t="s">
        <v>1389</v>
      </c>
      <c r="H1027" s="137">
        <v>1702</v>
      </c>
      <c r="I1027" s="135">
        <v>2</v>
      </c>
      <c r="J1027" s="138">
        <f>นครพนม!F124</f>
        <v>200437.41</v>
      </c>
      <c r="K1027" s="139">
        <f>นครพนม!AL124</f>
        <v>287818.07</v>
      </c>
      <c r="L1027" s="140">
        <f>นครพนม!AM124</f>
        <v>499951.84</v>
      </c>
      <c r="M1027" s="140">
        <f>นครพนม!AN124</f>
        <v>428563.19</v>
      </c>
      <c r="N1027" s="136"/>
      <c r="O1027" s="136"/>
      <c r="P1027" s="136"/>
      <c r="Q1027" s="128">
        <f t="shared" si="36"/>
        <v>71388.650000000023</v>
      </c>
      <c r="R1027" s="129">
        <f t="shared" si="37"/>
        <v>293.74373678025853</v>
      </c>
    </row>
    <row r="1028" spans="1:18" x14ac:dyDescent="0.35">
      <c r="A1028" s="135">
        <v>19</v>
      </c>
      <c r="B1028" s="136" t="s">
        <v>58</v>
      </c>
      <c r="C1028" s="136" t="s">
        <v>567</v>
      </c>
      <c r="D1028" s="136" t="s">
        <v>121</v>
      </c>
      <c r="E1028" s="136" t="s">
        <v>568</v>
      </c>
      <c r="F1028" s="136" t="s">
        <v>180</v>
      </c>
      <c r="G1028" s="136" t="s">
        <v>1390</v>
      </c>
      <c r="H1028" s="137">
        <v>2179</v>
      </c>
      <c r="I1028" s="135">
        <v>2</v>
      </c>
      <c r="J1028" s="138">
        <f>นครพนม!F125</f>
        <v>175015.23</v>
      </c>
      <c r="K1028" s="139">
        <f>นครพนม!AL125</f>
        <v>211845.86000000004</v>
      </c>
      <c r="L1028" s="140">
        <f>นครพนม!AM125</f>
        <v>594675.74</v>
      </c>
      <c r="M1028" s="140">
        <f>นครพนม!AN125</f>
        <v>500704.24</v>
      </c>
      <c r="N1028" s="136"/>
      <c r="O1028" s="136"/>
      <c r="P1028" s="136"/>
      <c r="Q1028" s="128">
        <f t="shared" si="36"/>
        <v>93971.5</v>
      </c>
      <c r="R1028" s="129">
        <f t="shared" si="37"/>
        <v>272.91222579164753</v>
      </c>
    </row>
    <row r="1029" spans="1:18" s="147" customFormat="1" x14ac:dyDescent="0.35">
      <c r="A1029" s="141">
        <v>8</v>
      </c>
      <c r="B1029" s="142" t="s">
        <v>58</v>
      </c>
      <c r="C1029" s="142"/>
      <c r="D1029" s="142"/>
      <c r="E1029" s="142" t="s">
        <v>77</v>
      </c>
      <c r="F1029" s="142"/>
      <c r="G1029" s="142" t="s">
        <v>570</v>
      </c>
      <c r="H1029" s="148">
        <f>SUM(H1010:H1028)</f>
        <v>45658</v>
      </c>
      <c r="I1029" s="141"/>
      <c r="J1029" s="144">
        <f>SUM(J1010:J1028)</f>
        <v>5347327.4200000009</v>
      </c>
      <c r="K1029" s="179">
        <f>SUM(K1010:K1028)</f>
        <v>6320665.1500000013</v>
      </c>
      <c r="L1029" s="144">
        <f>SUM(L1010:L1028)</f>
        <v>14122663.960000001</v>
      </c>
      <c r="M1029" s="144">
        <f>SUM(M1010:M1028)</f>
        <v>12413325.999999998</v>
      </c>
      <c r="N1029" s="142">
        <v>18</v>
      </c>
      <c r="O1029" s="142">
        <v>18</v>
      </c>
      <c r="P1029" s="142">
        <f>N1029-O1029</f>
        <v>0</v>
      </c>
      <c r="Q1029" s="145">
        <f t="shared" si="36"/>
        <v>1709337.9600000028</v>
      </c>
      <c r="R1029" s="146">
        <f>L1029/H1029</f>
        <v>309.31411713171843</v>
      </c>
    </row>
    <row r="1030" spans="1:18" x14ac:dyDescent="0.35">
      <c r="A1030" s="135">
        <v>1</v>
      </c>
      <c r="B1030" s="136" t="s">
        <v>58</v>
      </c>
      <c r="C1030" s="136" t="s">
        <v>571</v>
      </c>
      <c r="D1030" s="136" t="s">
        <v>127</v>
      </c>
      <c r="E1030" s="136" t="s">
        <v>572</v>
      </c>
      <c r="F1030" s="136" t="s">
        <v>210</v>
      </c>
      <c r="G1030" s="136" t="s">
        <v>573</v>
      </c>
      <c r="H1030" s="137"/>
      <c r="I1030" s="135"/>
      <c r="J1030" s="138"/>
      <c r="K1030" s="139"/>
      <c r="L1030" s="140"/>
      <c r="M1030" s="140"/>
      <c r="N1030" s="136"/>
      <c r="O1030" s="136"/>
      <c r="P1030" s="136"/>
    </row>
    <row r="1031" spans="1:18" x14ac:dyDescent="0.35">
      <c r="A1031" s="135">
        <v>2</v>
      </c>
      <c r="B1031" s="136" t="s">
        <v>58</v>
      </c>
      <c r="C1031" s="136" t="s">
        <v>571</v>
      </c>
      <c r="D1031" s="136" t="s">
        <v>127</v>
      </c>
      <c r="E1031" s="136" t="s">
        <v>572</v>
      </c>
      <c r="F1031" s="136" t="s">
        <v>180</v>
      </c>
      <c r="G1031" s="136" t="s">
        <v>1391</v>
      </c>
      <c r="H1031" s="137">
        <v>3793</v>
      </c>
      <c r="I1031" s="135">
        <v>3</v>
      </c>
      <c r="J1031" s="138">
        <f>นครพนม!F126</f>
        <v>211548.44</v>
      </c>
      <c r="K1031" s="139">
        <f>นครพนม!AL126</f>
        <v>434540.14</v>
      </c>
      <c r="L1031" s="140">
        <f>นครพนม!AM126</f>
        <v>862923.29</v>
      </c>
      <c r="M1031" s="140">
        <f>นครพนม!AN126</f>
        <v>968836.07</v>
      </c>
      <c r="N1031" s="136"/>
      <c r="O1031" s="136"/>
      <c r="P1031" s="136"/>
      <c r="Q1031" s="128">
        <f t="shared" ref="Q1031:Q1068" si="38">L1031-M1031</f>
        <v>-105912.77999999991</v>
      </c>
      <c r="R1031" s="129">
        <f t="shared" ref="R1031:R1069" si="39">L1031/H1031</f>
        <v>227.50416293171634</v>
      </c>
    </row>
    <row r="1032" spans="1:18" x14ac:dyDescent="0.35">
      <c r="A1032" s="135">
        <v>3</v>
      </c>
      <c r="B1032" s="136" t="s">
        <v>58</v>
      </c>
      <c r="C1032" s="136" t="s">
        <v>571</v>
      </c>
      <c r="D1032" s="136" t="s">
        <v>127</v>
      </c>
      <c r="E1032" s="136" t="s">
        <v>572</v>
      </c>
      <c r="F1032" s="136" t="s">
        <v>180</v>
      </c>
      <c r="G1032" s="136" t="s">
        <v>1392</v>
      </c>
      <c r="H1032" s="137">
        <v>1435</v>
      </c>
      <c r="I1032" s="135">
        <v>1</v>
      </c>
      <c r="J1032" s="138">
        <f>นครพนม!F127</f>
        <v>148141.39000000001</v>
      </c>
      <c r="K1032" s="139">
        <f>นครพนม!AL127</f>
        <v>151320.73000000001</v>
      </c>
      <c r="L1032" s="140">
        <f>นครพนม!AM127</f>
        <v>443534.45</v>
      </c>
      <c r="M1032" s="140">
        <f>นครพนม!AN127</f>
        <v>439121.29</v>
      </c>
      <c r="N1032" s="136"/>
      <c r="O1032" s="136"/>
      <c r="P1032" s="136"/>
      <c r="Q1032" s="128">
        <f t="shared" si="38"/>
        <v>4413.1600000000326</v>
      </c>
      <c r="R1032" s="129">
        <f t="shared" si="39"/>
        <v>309.08324041811846</v>
      </c>
    </row>
    <row r="1033" spans="1:18" x14ac:dyDescent="0.35">
      <c r="A1033" s="135">
        <v>4</v>
      </c>
      <c r="B1033" s="136" t="s">
        <v>58</v>
      </c>
      <c r="C1033" s="136" t="s">
        <v>571</v>
      </c>
      <c r="D1033" s="136" t="s">
        <v>127</v>
      </c>
      <c r="E1033" s="136" t="s">
        <v>572</v>
      </c>
      <c r="F1033" s="136" t="s">
        <v>180</v>
      </c>
      <c r="G1033" s="136" t="s">
        <v>1393</v>
      </c>
      <c r="H1033" s="137">
        <v>1980</v>
      </c>
      <c r="I1033" s="135">
        <v>2</v>
      </c>
      <c r="J1033" s="138">
        <f>นครพนม!F128</f>
        <v>203573.41</v>
      </c>
      <c r="K1033" s="139">
        <f>นครพนม!AL128</f>
        <v>462403.95999999996</v>
      </c>
      <c r="L1033" s="140">
        <f>นครพนม!AM128</f>
        <v>759801.14</v>
      </c>
      <c r="M1033" s="140">
        <f>นครพนม!AN128</f>
        <v>810793.47</v>
      </c>
      <c r="N1033" s="136"/>
      <c r="O1033" s="136"/>
      <c r="P1033" s="136"/>
      <c r="Q1033" s="128">
        <f t="shared" si="38"/>
        <v>-50992.329999999958</v>
      </c>
      <c r="R1033" s="129">
        <f t="shared" si="39"/>
        <v>383.73794949494948</v>
      </c>
    </row>
    <row r="1034" spans="1:18" x14ac:dyDescent="0.35">
      <c r="A1034" s="135">
        <v>5</v>
      </c>
      <c r="B1034" s="136" t="s">
        <v>58</v>
      </c>
      <c r="C1034" s="136" t="s">
        <v>571</v>
      </c>
      <c r="D1034" s="136" t="s">
        <v>127</v>
      </c>
      <c r="E1034" s="136" t="s">
        <v>572</v>
      </c>
      <c r="F1034" s="136" t="s">
        <v>180</v>
      </c>
      <c r="G1034" s="136" t="s">
        <v>1394</v>
      </c>
      <c r="H1034" s="137">
        <v>2225</v>
      </c>
      <c r="I1034" s="135">
        <v>2</v>
      </c>
      <c r="J1034" s="138">
        <f>นครพนม!F129</f>
        <v>265048.03999999998</v>
      </c>
      <c r="K1034" s="139">
        <f>นครพนม!AL129</f>
        <v>308603.40999999997</v>
      </c>
      <c r="L1034" s="140">
        <f>นครพนม!AM129</f>
        <v>634656.34000000008</v>
      </c>
      <c r="M1034" s="140">
        <f>นครพนม!AN129</f>
        <v>818827.15</v>
      </c>
      <c r="N1034" s="136"/>
      <c r="O1034" s="136"/>
      <c r="P1034" s="136"/>
      <c r="Q1034" s="128">
        <f t="shared" si="38"/>
        <v>-184170.80999999994</v>
      </c>
      <c r="R1034" s="129">
        <f t="shared" si="39"/>
        <v>285.23880449438207</v>
      </c>
    </row>
    <row r="1035" spans="1:18" x14ac:dyDescent="0.35">
      <c r="A1035" s="135">
        <v>6</v>
      </c>
      <c r="B1035" s="136" t="s">
        <v>58</v>
      </c>
      <c r="C1035" s="136" t="s">
        <v>571</v>
      </c>
      <c r="D1035" s="136" t="s">
        <v>127</v>
      </c>
      <c r="E1035" s="136" t="s">
        <v>572</v>
      </c>
      <c r="F1035" s="136" t="s">
        <v>180</v>
      </c>
      <c r="G1035" s="136" t="s">
        <v>1395</v>
      </c>
      <c r="H1035" s="137">
        <v>2531</v>
      </c>
      <c r="I1035" s="135">
        <v>2</v>
      </c>
      <c r="J1035" s="138">
        <f>นครพนม!F130</f>
        <v>309336.24</v>
      </c>
      <c r="K1035" s="139">
        <f>นครพนม!AL130</f>
        <v>335601.68</v>
      </c>
      <c r="L1035" s="140">
        <f>นครพนม!AM130</f>
        <v>578778.36</v>
      </c>
      <c r="M1035" s="140">
        <f>นครพนม!AN130</f>
        <v>711248.47000000009</v>
      </c>
      <c r="N1035" s="136"/>
      <c r="O1035" s="136"/>
      <c r="P1035" s="136"/>
      <c r="Q1035" s="128">
        <f t="shared" si="38"/>
        <v>-132470.1100000001</v>
      </c>
      <c r="R1035" s="129">
        <f t="shared" si="39"/>
        <v>228.67576451995259</v>
      </c>
    </row>
    <row r="1036" spans="1:18" x14ac:dyDescent="0.35">
      <c r="A1036" s="135">
        <v>7</v>
      </c>
      <c r="B1036" s="136" t="s">
        <v>58</v>
      </c>
      <c r="C1036" s="136" t="s">
        <v>571</v>
      </c>
      <c r="D1036" s="136" t="s">
        <v>127</v>
      </c>
      <c r="E1036" s="136" t="s">
        <v>572</v>
      </c>
      <c r="F1036" s="136" t="s">
        <v>180</v>
      </c>
      <c r="G1036" s="136" t="s">
        <v>1396</v>
      </c>
      <c r="H1036" s="137">
        <v>3452</v>
      </c>
      <c r="I1036" s="135">
        <v>3</v>
      </c>
      <c r="J1036" s="138">
        <f>นครพนม!F131</f>
        <v>239125.22</v>
      </c>
      <c r="K1036" s="139">
        <f>นครพนม!AL131</f>
        <v>246465.1</v>
      </c>
      <c r="L1036" s="140">
        <f>นครพนม!AM131</f>
        <v>818637.21</v>
      </c>
      <c r="M1036" s="140">
        <f>นครพนม!AN131</f>
        <v>846116.57</v>
      </c>
      <c r="N1036" s="136"/>
      <c r="O1036" s="136"/>
      <c r="P1036" s="136"/>
      <c r="Q1036" s="128">
        <f t="shared" si="38"/>
        <v>-27479.359999999986</v>
      </c>
      <c r="R1036" s="129">
        <f t="shared" si="39"/>
        <v>237.14867033603707</v>
      </c>
    </row>
    <row r="1037" spans="1:18" x14ac:dyDescent="0.35">
      <c r="A1037" s="135">
        <v>8</v>
      </c>
      <c r="B1037" s="136" t="s">
        <v>58</v>
      </c>
      <c r="C1037" s="136" t="s">
        <v>571</v>
      </c>
      <c r="D1037" s="136" t="s">
        <v>127</v>
      </c>
      <c r="E1037" s="136" t="s">
        <v>572</v>
      </c>
      <c r="F1037" s="136" t="s">
        <v>180</v>
      </c>
      <c r="G1037" s="136" t="s">
        <v>1397</v>
      </c>
      <c r="H1037" s="137">
        <v>3453</v>
      </c>
      <c r="I1037" s="135">
        <v>3</v>
      </c>
      <c r="J1037" s="138">
        <f>นครพนม!F132</f>
        <v>314408.2</v>
      </c>
      <c r="K1037" s="139">
        <f>นครพนม!AL132</f>
        <v>331706.23999999999</v>
      </c>
      <c r="L1037" s="140">
        <f>นครพนม!AM132</f>
        <v>609013.07000000007</v>
      </c>
      <c r="M1037" s="140">
        <f>นครพนม!AN132</f>
        <v>757957.21</v>
      </c>
      <c r="N1037" s="136"/>
      <c r="O1037" s="136"/>
      <c r="P1037" s="136"/>
      <c r="Q1037" s="128">
        <f t="shared" si="38"/>
        <v>-148944.1399999999</v>
      </c>
      <c r="R1037" s="129">
        <f t="shared" si="39"/>
        <v>176.37216044019695</v>
      </c>
    </row>
    <row r="1038" spans="1:18" x14ac:dyDescent="0.35">
      <c r="A1038" s="135">
        <v>9</v>
      </c>
      <c r="B1038" s="136" t="s">
        <v>58</v>
      </c>
      <c r="C1038" s="136" t="s">
        <v>571</v>
      </c>
      <c r="D1038" s="136" t="s">
        <v>127</v>
      </c>
      <c r="E1038" s="136" t="s">
        <v>572</v>
      </c>
      <c r="F1038" s="136" t="s">
        <v>180</v>
      </c>
      <c r="G1038" s="136" t="s">
        <v>1398</v>
      </c>
      <c r="H1038" s="137">
        <v>3635</v>
      </c>
      <c r="I1038" s="135">
        <v>3</v>
      </c>
      <c r="J1038" s="138">
        <f>นครพนม!F133</f>
        <v>118958.17</v>
      </c>
      <c r="K1038" s="139">
        <f>นครพนม!AL133</f>
        <v>238668.13</v>
      </c>
      <c r="L1038" s="140">
        <f>นครพนม!AM133</f>
        <v>668211.87</v>
      </c>
      <c r="M1038" s="140">
        <f>นครพนม!AN133</f>
        <v>760090.03</v>
      </c>
      <c r="N1038" s="136"/>
      <c r="O1038" s="136"/>
      <c r="P1038" s="136"/>
      <c r="Q1038" s="128">
        <f t="shared" si="38"/>
        <v>-91878.160000000033</v>
      </c>
      <c r="R1038" s="129">
        <f t="shared" si="39"/>
        <v>183.82719944979368</v>
      </c>
    </row>
    <row r="1039" spans="1:18" x14ac:dyDescent="0.35">
      <c r="A1039" s="135">
        <v>10</v>
      </c>
      <c r="B1039" s="136" t="s">
        <v>58</v>
      </c>
      <c r="C1039" s="136" t="s">
        <v>571</v>
      </c>
      <c r="D1039" s="136" t="s">
        <v>127</v>
      </c>
      <c r="E1039" s="136" t="s">
        <v>572</v>
      </c>
      <c r="F1039" s="136" t="s">
        <v>180</v>
      </c>
      <c r="G1039" s="136" t="s">
        <v>1399</v>
      </c>
      <c r="H1039" s="137">
        <v>4256</v>
      </c>
      <c r="I1039" s="135">
        <v>3</v>
      </c>
      <c r="J1039" s="138">
        <f>นครพนม!F134</f>
        <v>315197.68</v>
      </c>
      <c r="K1039" s="139">
        <f>นครพนม!AL134</f>
        <v>331952.40999999997</v>
      </c>
      <c r="L1039" s="140">
        <f>นครพนม!AM134</f>
        <v>715061.79</v>
      </c>
      <c r="M1039" s="140">
        <f>นครพนม!AN134</f>
        <v>888901.01</v>
      </c>
      <c r="N1039" s="136"/>
      <c r="O1039" s="136"/>
      <c r="P1039" s="136"/>
      <c r="Q1039" s="128">
        <f t="shared" si="38"/>
        <v>-173839.21999999997</v>
      </c>
      <c r="R1039" s="129">
        <f t="shared" si="39"/>
        <v>168.01263862781957</v>
      </c>
    </row>
    <row r="1040" spans="1:18" s="147" customFormat="1" x14ac:dyDescent="0.35">
      <c r="A1040" s="141">
        <v>9</v>
      </c>
      <c r="B1040" s="142" t="s">
        <v>58</v>
      </c>
      <c r="C1040" s="142"/>
      <c r="D1040" s="142"/>
      <c r="E1040" s="142" t="s">
        <v>77</v>
      </c>
      <c r="F1040" s="142"/>
      <c r="G1040" s="142" t="s">
        <v>574</v>
      </c>
      <c r="H1040" s="148">
        <f>SUM(H1030:H1039)</f>
        <v>26760</v>
      </c>
      <c r="I1040" s="141"/>
      <c r="J1040" s="144">
        <f>SUM(J1030:J1039)</f>
        <v>2125336.79</v>
      </c>
      <c r="K1040" s="144">
        <f>SUM(K1030:K1039)</f>
        <v>2841261.8</v>
      </c>
      <c r="L1040" s="144">
        <f>SUM(L1030:L1039)</f>
        <v>6090617.5199999996</v>
      </c>
      <c r="M1040" s="144">
        <f>SUM(M1030:M1039)</f>
        <v>7001891.2700000005</v>
      </c>
      <c r="N1040" s="142">
        <v>9</v>
      </c>
      <c r="O1040" s="142">
        <v>9</v>
      </c>
      <c r="P1040" s="142">
        <f>N1040-O1040</f>
        <v>0</v>
      </c>
      <c r="Q1040" s="145">
        <f t="shared" si="38"/>
        <v>-911273.75000000093</v>
      </c>
      <c r="R1040" s="146">
        <f>L1040/H1040</f>
        <v>227.60155156950671</v>
      </c>
    </row>
    <row r="1041" spans="1:18" x14ac:dyDescent="0.35">
      <c r="A1041" s="135">
        <v>1</v>
      </c>
      <c r="B1041" s="136" t="s">
        <v>58</v>
      </c>
      <c r="C1041" s="136" t="s">
        <v>575</v>
      </c>
      <c r="D1041" s="136" t="s">
        <v>132</v>
      </c>
      <c r="E1041" s="136" t="s">
        <v>576</v>
      </c>
      <c r="F1041" s="136" t="s">
        <v>210</v>
      </c>
      <c r="G1041" s="136" t="s">
        <v>577</v>
      </c>
      <c r="H1041" s="137"/>
      <c r="I1041" s="135"/>
      <c r="J1041" s="138"/>
      <c r="K1041" s="139"/>
      <c r="L1041" s="140"/>
      <c r="M1041" s="140"/>
      <c r="N1041" s="136"/>
      <c r="O1041" s="136"/>
      <c r="P1041" s="136"/>
    </row>
    <row r="1042" spans="1:18" x14ac:dyDescent="0.35">
      <c r="A1042" s="135">
        <v>2</v>
      </c>
      <c r="B1042" s="136" t="s">
        <v>58</v>
      </c>
      <c r="C1042" s="136" t="s">
        <v>575</v>
      </c>
      <c r="D1042" s="136" t="s">
        <v>132</v>
      </c>
      <c r="E1042" s="136" t="s">
        <v>576</v>
      </c>
      <c r="F1042" s="136" t="s">
        <v>180</v>
      </c>
      <c r="G1042" s="136" t="s">
        <v>1400</v>
      </c>
      <c r="H1042" s="137">
        <v>2177</v>
      </c>
      <c r="I1042" s="135">
        <v>2</v>
      </c>
      <c r="J1042" s="138">
        <f>นครพนม!F135</f>
        <v>428190.67</v>
      </c>
      <c r="K1042" s="139">
        <f>นครพนม!AL135</f>
        <v>797158.34</v>
      </c>
      <c r="L1042" s="140">
        <f>นครพนม!AM135</f>
        <v>721074.98</v>
      </c>
      <c r="M1042" s="140">
        <f>นครพนม!AN135</f>
        <v>706007.28</v>
      </c>
      <c r="N1042" s="136"/>
      <c r="O1042" s="136"/>
      <c r="P1042" s="136"/>
      <c r="R1042" s="129">
        <f t="shared" si="39"/>
        <v>331.22415250344511</v>
      </c>
    </row>
    <row r="1043" spans="1:18" x14ac:dyDescent="0.35">
      <c r="A1043" s="135">
        <v>3</v>
      </c>
      <c r="B1043" s="136" t="s">
        <v>58</v>
      </c>
      <c r="C1043" s="136" t="s">
        <v>575</v>
      </c>
      <c r="D1043" s="136" t="s">
        <v>132</v>
      </c>
      <c r="E1043" s="136" t="s">
        <v>576</v>
      </c>
      <c r="F1043" s="136" t="s">
        <v>180</v>
      </c>
      <c r="G1043" s="136" t="s">
        <v>1401</v>
      </c>
      <c r="H1043" s="137">
        <v>3300</v>
      </c>
      <c r="I1043" s="135">
        <v>3</v>
      </c>
      <c r="J1043" s="138">
        <f>นครพนม!F136</f>
        <v>208041.58</v>
      </c>
      <c r="K1043" s="139">
        <f>นครพนม!AL136</f>
        <v>317943.67</v>
      </c>
      <c r="L1043" s="140">
        <f>นครพนม!AM136</f>
        <v>585591.15</v>
      </c>
      <c r="M1043" s="140">
        <f>นครพนม!AN136</f>
        <v>577599.38</v>
      </c>
      <c r="N1043" s="136"/>
      <c r="O1043" s="136"/>
      <c r="P1043" s="136"/>
      <c r="Q1043" s="128">
        <f t="shared" si="38"/>
        <v>7991.7700000000186</v>
      </c>
      <c r="R1043" s="129">
        <f t="shared" si="39"/>
        <v>177.45186363636364</v>
      </c>
    </row>
    <row r="1044" spans="1:18" x14ac:dyDescent="0.35">
      <c r="A1044" s="135">
        <v>4</v>
      </c>
      <c r="B1044" s="136" t="s">
        <v>58</v>
      </c>
      <c r="C1044" s="136" t="s">
        <v>575</v>
      </c>
      <c r="D1044" s="136" t="s">
        <v>132</v>
      </c>
      <c r="E1044" s="136" t="s">
        <v>576</v>
      </c>
      <c r="F1044" s="136" t="s">
        <v>180</v>
      </c>
      <c r="G1044" s="136" t="s">
        <v>1402</v>
      </c>
      <c r="H1044" s="137">
        <v>1172</v>
      </c>
      <c r="I1044" s="135">
        <v>1</v>
      </c>
      <c r="J1044" s="138">
        <f>นครพนม!F137</f>
        <v>525154.85</v>
      </c>
      <c r="K1044" s="139">
        <f>นครพนม!AL137</f>
        <v>552899.37</v>
      </c>
      <c r="L1044" s="140">
        <f>นครพนม!AM137</f>
        <v>225344.37</v>
      </c>
      <c r="M1044" s="140">
        <f>นครพนม!AN137</f>
        <v>95763.61</v>
      </c>
      <c r="N1044" s="136"/>
      <c r="O1044" s="136"/>
      <c r="P1044" s="136"/>
      <c r="Q1044" s="128">
        <f t="shared" si="38"/>
        <v>129580.76</v>
      </c>
      <c r="R1044" s="129">
        <f t="shared" si="39"/>
        <v>192.27335324232081</v>
      </c>
    </row>
    <row r="1045" spans="1:18" x14ac:dyDescent="0.35">
      <c r="A1045" s="135">
        <v>5</v>
      </c>
      <c r="B1045" s="136" t="s">
        <v>58</v>
      </c>
      <c r="C1045" s="136" t="s">
        <v>575</v>
      </c>
      <c r="D1045" s="136" t="s">
        <v>132</v>
      </c>
      <c r="E1045" s="136" t="s">
        <v>576</v>
      </c>
      <c r="F1045" s="136" t="s">
        <v>180</v>
      </c>
      <c r="G1045" s="136" t="s">
        <v>1403</v>
      </c>
      <c r="H1045" s="137">
        <v>2177</v>
      </c>
      <c r="I1045" s="135">
        <v>2</v>
      </c>
      <c r="J1045" s="138">
        <f>นครพนม!F138</f>
        <v>248361.88</v>
      </c>
      <c r="K1045" s="139">
        <f>นครพนม!AL138</f>
        <v>670377.93999999994</v>
      </c>
      <c r="L1045" s="140">
        <f>นครพนม!AM138</f>
        <v>266453.18</v>
      </c>
      <c r="M1045" s="140">
        <f>นครพนม!AN138</f>
        <v>367250.35</v>
      </c>
      <c r="N1045" s="136"/>
      <c r="O1045" s="136"/>
      <c r="P1045" s="136"/>
      <c r="Q1045" s="128">
        <f t="shared" si="38"/>
        <v>-100797.16999999998</v>
      </c>
      <c r="R1045" s="129">
        <f t="shared" si="39"/>
        <v>122.39466237942122</v>
      </c>
    </row>
    <row r="1046" spans="1:18" x14ac:dyDescent="0.35">
      <c r="A1046" s="135">
        <v>6</v>
      </c>
      <c r="B1046" s="136" t="s">
        <v>58</v>
      </c>
      <c r="C1046" s="136" t="s">
        <v>575</v>
      </c>
      <c r="D1046" s="136" t="s">
        <v>132</v>
      </c>
      <c r="E1046" s="136" t="s">
        <v>576</v>
      </c>
      <c r="F1046" s="136" t="s">
        <v>180</v>
      </c>
      <c r="G1046" s="136" t="s">
        <v>1404</v>
      </c>
      <c r="H1046" s="137">
        <v>4986</v>
      </c>
      <c r="I1046" s="135">
        <v>4</v>
      </c>
      <c r="J1046" s="138">
        <f>นครพนม!F139</f>
        <v>367340.62</v>
      </c>
      <c r="K1046" s="139">
        <f>นครพนม!AL139</f>
        <v>541514.92000000004</v>
      </c>
      <c r="L1046" s="140">
        <f>นครพนม!AM139</f>
        <v>891552.78</v>
      </c>
      <c r="M1046" s="140">
        <f>นครพนม!AN139</f>
        <v>904622.66999999993</v>
      </c>
      <c r="N1046" s="136"/>
      <c r="O1046" s="136"/>
      <c r="P1046" s="136"/>
      <c r="Q1046" s="128">
        <f t="shared" si="38"/>
        <v>-13069.889999999898</v>
      </c>
      <c r="R1046" s="129">
        <f t="shared" si="39"/>
        <v>178.81122743682312</v>
      </c>
    </row>
    <row r="1047" spans="1:18" x14ac:dyDescent="0.35">
      <c r="A1047" s="135">
        <v>7</v>
      </c>
      <c r="B1047" s="136" t="s">
        <v>58</v>
      </c>
      <c r="C1047" s="136" t="s">
        <v>575</v>
      </c>
      <c r="D1047" s="136" t="s">
        <v>132</v>
      </c>
      <c r="E1047" s="136" t="s">
        <v>576</v>
      </c>
      <c r="F1047" s="136" t="s">
        <v>180</v>
      </c>
      <c r="G1047" s="136" t="s">
        <v>1405</v>
      </c>
      <c r="H1047" s="137">
        <v>4194</v>
      </c>
      <c r="I1047" s="135">
        <v>3</v>
      </c>
      <c r="J1047" s="138">
        <f>นครพนม!F140</f>
        <v>458894.44</v>
      </c>
      <c r="K1047" s="139">
        <f>นครพนม!AL140</f>
        <v>756583.49</v>
      </c>
      <c r="L1047" s="140">
        <f>นครพนม!AM140</f>
        <v>708169.75</v>
      </c>
      <c r="M1047" s="140">
        <f>นครพนม!AN140</f>
        <v>518260.82999999996</v>
      </c>
      <c r="N1047" s="136"/>
      <c r="O1047" s="136"/>
      <c r="P1047" s="136"/>
      <c r="Q1047" s="128">
        <f t="shared" si="38"/>
        <v>189908.92000000004</v>
      </c>
      <c r="R1047" s="129">
        <f t="shared" si="39"/>
        <v>168.8530639008107</v>
      </c>
    </row>
    <row r="1048" spans="1:18" x14ac:dyDescent="0.35">
      <c r="A1048" s="135">
        <v>8</v>
      </c>
      <c r="B1048" s="136" t="s">
        <v>58</v>
      </c>
      <c r="C1048" s="136" t="s">
        <v>575</v>
      </c>
      <c r="D1048" s="136" t="s">
        <v>132</v>
      </c>
      <c r="E1048" s="136" t="s">
        <v>576</v>
      </c>
      <c r="F1048" s="136" t="s">
        <v>180</v>
      </c>
      <c r="G1048" s="136" t="s">
        <v>1406</v>
      </c>
      <c r="H1048" s="137">
        <v>4296</v>
      </c>
      <c r="I1048" s="135">
        <v>3</v>
      </c>
      <c r="J1048" s="138">
        <f>นครพนม!F141</f>
        <v>670660.74</v>
      </c>
      <c r="K1048" s="139">
        <f>นครพนม!AL141</f>
        <v>659607.1100000001</v>
      </c>
      <c r="L1048" s="140">
        <f>นครพนม!AM141</f>
        <v>913693.9</v>
      </c>
      <c r="M1048" s="140">
        <f>นครพนม!AN141</f>
        <v>802591.42</v>
      </c>
      <c r="N1048" s="136"/>
      <c r="O1048" s="136"/>
      <c r="P1048" s="136"/>
      <c r="Q1048" s="128">
        <f t="shared" si="38"/>
        <v>111102.47999999998</v>
      </c>
      <c r="R1048" s="129">
        <f t="shared" si="39"/>
        <v>212.68479981378027</v>
      </c>
    </row>
    <row r="1049" spans="1:18" x14ac:dyDescent="0.35">
      <c r="A1049" s="135">
        <v>9</v>
      </c>
      <c r="B1049" s="136" t="s">
        <v>58</v>
      </c>
      <c r="C1049" s="136" t="s">
        <v>575</v>
      </c>
      <c r="D1049" s="136" t="s">
        <v>132</v>
      </c>
      <c r="E1049" s="136" t="s">
        <v>576</v>
      </c>
      <c r="F1049" s="136" t="s">
        <v>180</v>
      </c>
      <c r="G1049" s="136" t="s">
        <v>1407</v>
      </c>
      <c r="H1049" s="137">
        <v>2528</v>
      </c>
      <c r="I1049" s="135">
        <v>2</v>
      </c>
      <c r="J1049" s="138">
        <f>นครพนม!F142</f>
        <v>406562.87</v>
      </c>
      <c r="K1049" s="138">
        <f>นครพนม!AL142</f>
        <v>492970</v>
      </c>
      <c r="L1049" s="140">
        <f>นครพนม!AM142</f>
        <v>907489.99</v>
      </c>
      <c r="M1049" s="140">
        <f>นครพนม!AN142</f>
        <v>922113.74</v>
      </c>
      <c r="N1049" s="136"/>
      <c r="O1049" s="136"/>
      <c r="P1049" s="136"/>
      <c r="Q1049" s="128">
        <f t="shared" si="38"/>
        <v>-14623.75</v>
      </c>
      <c r="R1049" s="129">
        <f t="shared" si="39"/>
        <v>358.97547072784812</v>
      </c>
    </row>
    <row r="1050" spans="1:18" x14ac:dyDescent="0.35">
      <c r="A1050" s="135">
        <v>10</v>
      </c>
      <c r="B1050" s="136" t="s">
        <v>58</v>
      </c>
      <c r="C1050" s="136" t="s">
        <v>575</v>
      </c>
      <c r="D1050" s="136" t="s">
        <v>132</v>
      </c>
      <c r="E1050" s="136" t="s">
        <v>576</v>
      </c>
      <c r="F1050" s="136" t="s">
        <v>180</v>
      </c>
      <c r="G1050" s="136" t="s">
        <v>1408</v>
      </c>
      <c r="H1050" s="137">
        <v>3203</v>
      </c>
      <c r="I1050" s="135">
        <v>3</v>
      </c>
      <c r="J1050" s="138">
        <f>นครพนม!F143</f>
        <v>381285.31</v>
      </c>
      <c r="K1050" s="138">
        <f>นครพนม!AL143</f>
        <v>428498.56</v>
      </c>
      <c r="L1050" s="140">
        <f>นครพนม!AM143</f>
        <v>689671.08000000007</v>
      </c>
      <c r="M1050" s="140">
        <f>นครพนม!AN143</f>
        <v>655097.44000000006</v>
      </c>
      <c r="N1050" s="136"/>
      <c r="O1050" s="136"/>
      <c r="P1050" s="136"/>
      <c r="Q1050" s="128">
        <f t="shared" si="38"/>
        <v>34573.640000000014</v>
      </c>
      <c r="R1050" s="129">
        <f t="shared" si="39"/>
        <v>215.32034967218235</v>
      </c>
    </row>
    <row r="1051" spans="1:18" x14ac:dyDescent="0.35">
      <c r="A1051" s="135">
        <v>11</v>
      </c>
      <c r="B1051" s="136" t="s">
        <v>58</v>
      </c>
      <c r="C1051" s="136" t="s">
        <v>575</v>
      </c>
      <c r="D1051" s="136" t="s">
        <v>132</v>
      </c>
      <c r="E1051" s="136" t="s">
        <v>576</v>
      </c>
      <c r="F1051" s="136" t="s">
        <v>180</v>
      </c>
      <c r="G1051" s="136" t="s">
        <v>1409</v>
      </c>
      <c r="H1051" s="137">
        <v>3469</v>
      </c>
      <c r="I1051" s="135">
        <v>3</v>
      </c>
      <c r="J1051" s="138">
        <f>นครพนม!F144</f>
        <v>409711.86</v>
      </c>
      <c r="K1051" s="139">
        <f>นครพนม!AL144</f>
        <v>672880.39</v>
      </c>
      <c r="L1051" s="140">
        <f>นครพนม!AM144</f>
        <v>541087.92000000004</v>
      </c>
      <c r="M1051" s="140">
        <f>นครพนม!AN144</f>
        <v>721835.49</v>
      </c>
      <c r="N1051" s="136"/>
      <c r="O1051" s="136"/>
      <c r="P1051" s="136"/>
      <c r="Q1051" s="128">
        <f t="shared" si="38"/>
        <v>-180747.56999999995</v>
      </c>
      <c r="R1051" s="129">
        <f t="shared" si="39"/>
        <v>155.97806860766792</v>
      </c>
    </row>
    <row r="1052" spans="1:18" x14ac:dyDescent="0.35">
      <c r="A1052" s="135">
        <v>12</v>
      </c>
      <c r="B1052" s="136" t="s">
        <v>58</v>
      </c>
      <c r="C1052" s="136" t="s">
        <v>575</v>
      </c>
      <c r="D1052" s="136" t="s">
        <v>132</v>
      </c>
      <c r="E1052" s="136" t="s">
        <v>576</v>
      </c>
      <c r="F1052" s="136" t="s">
        <v>180</v>
      </c>
      <c r="G1052" s="136" t="s">
        <v>1410</v>
      </c>
      <c r="H1052" s="137">
        <v>3469</v>
      </c>
      <c r="I1052" s="135">
        <v>3</v>
      </c>
      <c r="J1052" s="138">
        <f>นครพนม!F145</f>
        <v>507778.55</v>
      </c>
      <c r="K1052" s="139">
        <f>นครพนม!AL145</f>
        <v>569730.81999999995</v>
      </c>
      <c r="L1052" s="140">
        <f>นครพนม!AM145</f>
        <v>396828.44</v>
      </c>
      <c r="M1052" s="140">
        <f>นครพนม!AN145</f>
        <v>201802.69</v>
      </c>
      <c r="N1052" s="136"/>
      <c r="O1052" s="136"/>
      <c r="P1052" s="136"/>
      <c r="Q1052" s="128">
        <f t="shared" si="38"/>
        <v>195025.75</v>
      </c>
      <c r="R1052" s="129">
        <f t="shared" si="39"/>
        <v>114.39274718939176</v>
      </c>
    </row>
    <row r="1053" spans="1:18" s="147" customFormat="1" x14ac:dyDescent="0.35">
      <c r="A1053" s="141">
        <v>10</v>
      </c>
      <c r="B1053" s="142" t="s">
        <v>58</v>
      </c>
      <c r="C1053" s="142"/>
      <c r="D1053" s="142"/>
      <c r="E1053" s="142" t="s">
        <v>77</v>
      </c>
      <c r="F1053" s="142"/>
      <c r="G1053" s="142" t="s">
        <v>578</v>
      </c>
      <c r="H1053" s="148">
        <f>SUM(H1041:H1052)</f>
        <v>34971</v>
      </c>
      <c r="I1053" s="141"/>
      <c r="J1053" s="144">
        <f>SUM(J1041:J1052)</f>
        <v>4611983.37</v>
      </c>
      <c r="K1053" s="179">
        <f>SUM(K1041:K1052)</f>
        <v>6460164.6099999994</v>
      </c>
      <c r="L1053" s="144">
        <f>SUM(L1041:L1052)</f>
        <v>6846957.540000001</v>
      </c>
      <c r="M1053" s="144">
        <f>SUM(M1041:M1052)</f>
        <v>6472944.9000000013</v>
      </c>
      <c r="N1053" s="142">
        <v>11</v>
      </c>
      <c r="O1053" s="142">
        <v>11</v>
      </c>
      <c r="P1053" s="142">
        <f>N1053-O1053</f>
        <v>0</v>
      </c>
      <c r="Q1053" s="145">
        <f t="shared" si="38"/>
        <v>374012.63999999966</v>
      </c>
      <c r="R1053" s="146">
        <f>L1053/H1053</f>
        <v>195.7895839409797</v>
      </c>
    </row>
    <row r="1054" spans="1:18" x14ac:dyDescent="0.35">
      <c r="A1054" s="135">
        <v>1</v>
      </c>
      <c r="B1054" s="136" t="s">
        <v>58</v>
      </c>
      <c r="C1054" s="136" t="s">
        <v>579</v>
      </c>
      <c r="D1054" s="136" t="s">
        <v>100</v>
      </c>
      <c r="E1054" s="136" t="s">
        <v>580</v>
      </c>
      <c r="F1054" s="136" t="s">
        <v>210</v>
      </c>
      <c r="G1054" s="136" t="s">
        <v>581</v>
      </c>
      <c r="H1054" s="137"/>
      <c r="I1054" s="135"/>
      <c r="J1054" s="138"/>
      <c r="K1054" s="139"/>
      <c r="L1054" s="140"/>
      <c r="M1054" s="140"/>
      <c r="N1054" s="136"/>
      <c r="O1054" s="136"/>
      <c r="P1054" s="136"/>
    </row>
    <row r="1055" spans="1:18" x14ac:dyDescent="0.35">
      <c r="A1055" s="135">
        <v>2</v>
      </c>
      <c r="B1055" s="136" t="s">
        <v>58</v>
      </c>
      <c r="C1055" s="136" t="s">
        <v>579</v>
      </c>
      <c r="D1055" s="136" t="s">
        <v>100</v>
      </c>
      <c r="E1055" s="136" t="s">
        <v>580</v>
      </c>
      <c r="F1055" s="136" t="s">
        <v>180</v>
      </c>
      <c r="G1055" s="136" t="s">
        <v>1411</v>
      </c>
      <c r="H1055" s="137">
        <v>2217</v>
      </c>
      <c r="I1055" s="135">
        <v>2</v>
      </c>
      <c r="J1055" s="138">
        <f>นครพนม!F146</f>
        <v>154852.41</v>
      </c>
      <c r="K1055" s="139">
        <f>นครพนม!AL146</f>
        <v>87104.01999999996</v>
      </c>
      <c r="L1055" s="140">
        <f>นครพนม!AM146</f>
        <v>602922.37</v>
      </c>
      <c r="M1055" s="140">
        <f>นครพนม!AN146</f>
        <v>494866.99</v>
      </c>
      <c r="N1055" s="136"/>
      <c r="O1055" s="136"/>
      <c r="P1055" s="136"/>
      <c r="Q1055" s="128">
        <f t="shared" si="38"/>
        <v>108055.38</v>
      </c>
      <c r="R1055" s="129">
        <f t="shared" si="39"/>
        <v>271.95415877311683</v>
      </c>
    </row>
    <row r="1056" spans="1:18" x14ac:dyDescent="0.35">
      <c r="A1056" s="135">
        <v>3</v>
      </c>
      <c r="B1056" s="136" t="s">
        <v>58</v>
      </c>
      <c r="C1056" s="136" t="s">
        <v>579</v>
      </c>
      <c r="D1056" s="136" t="s">
        <v>100</v>
      </c>
      <c r="E1056" s="136" t="s">
        <v>580</v>
      </c>
      <c r="F1056" s="136" t="s">
        <v>180</v>
      </c>
      <c r="G1056" s="136" t="s">
        <v>1412</v>
      </c>
      <c r="H1056" s="137">
        <v>3536</v>
      </c>
      <c r="I1056" s="135">
        <v>3</v>
      </c>
      <c r="J1056" s="138">
        <f>นครพนม!F147</f>
        <v>102146.05</v>
      </c>
      <c r="K1056" s="139">
        <f>นครพนม!AL147</f>
        <v>154066.34000000003</v>
      </c>
      <c r="L1056" s="140">
        <f>นครพนม!AM147</f>
        <v>989222.61</v>
      </c>
      <c r="M1056" s="140">
        <f>นครพนม!AN147</f>
        <v>949488.15</v>
      </c>
      <c r="N1056" s="136"/>
      <c r="O1056" s="136"/>
      <c r="P1056" s="136"/>
      <c r="Q1056" s="128">
        <f t="shared" si="38"/>
        <v>39734.459999999963</v>
      </c>
      <c r="R1056" s="129">
        <f t="shared" si="39"/>
        <v>279.75752545248866</v>
      </c>
    </row>
    <row r="1057" spans="1:18" x14ac:dyDescent="0.35">
      <c r="A1057" s="135">
        <v>4</v>
      </c>
      <c r="B1057" s="136" t="s">
        <v>58</v>
      </c>
      <c r="C1057" s="136" t="s">
        <v>579</v>
      </c>
      <c r="D1057" s="136" t="s">
        <v>100</v>
      </c>
      <c r="E1057" s="136" t="s">
        <v>580</v>
      </c>
      <c r="F1057" s="136" t="s">
        <v>180</v>
      </c>
      <c r="G1057" s="136" t="s">
        <v>1413</v>
      </c>
      <c r="H1057" s="137">
        <v>4975</v>
      </c>
      <c r="I1057" s="135">
        <v>4</v>
      </c>
      <c r="J1057" s="138">
        <f>นครพนม!F148</f>
        <v>392066.93</v>
      </c>
      <c r="K1057" s="139">
        <f>นครพนม!AL148</f>
        <v>506373.61000000004</v>
      </c>
      <c r="L1057" s="140">
        <f>นครพนม!AM148</f>
        <v>854008.47</v>
      </c>
      <c r="M1057" s="140">
        <f>นครพนม!AN148</f>
        <v>768397.4</v>
      </c>
      <c r="N1057" s="136"/>
      <c r="O1057" s="136"/>
      <c r="P1057" s="136"/>
      <c r="Q1057" s="128">
        <f t="shared" si="38"/>
        <v>85611.069999999949</v>
      </c>
      <c r="R1057" s="129">
        <f t="shared" si="39"/>
        <v>171.65999396984924</v>
      </c>
    </row>
    <row r="1058" spans="1:18" x14ac:dyDescent="0.35">
      <c r="A1058" s="135">
        <v>5</v>
      </c>
      <c r="B1058" s="136" t="s">
        <v>58</v>
      </c>
      <c r="C1058" s="136" t="s">
        <v>582</v>
      </c>
      <c r="D1058" s="136" t="s">
        <v>100</v>
      </c>
      <c r="E1058" s="136" t="s">
        <v>580</v>
      </c>
      <c r="F1058" s="136" t="s">
        <v>180</v>
      </c>
      <c r="G1058" s="136" t="s">
        <v>1414</v>
      </c>
      <c r="H1058" s="137">
        <v>2059</v>
      </c>
      <c r="I1058" s="135">
        <v>2</v>
      </c>
      <c r="J1058" s="138">
        <f>นครพนม!F149</f>
        <v>313972.58</v>
      </c>
      <c r="K1058" s="139">
        <f>นครพนม!AL149</f>
        <v>651003.04</v>
      </c>
      <c r="L1058" s="140">
        <f>นครพนม!AM149</f>
        <v>695837.7</v>
      </c>
      <c r="M1058" s="140">
        <f>นครพนม!AN149</f>
        <v>668404.52</v>
      </c>
      <c r="N1058" s="136"/>
      <c r="O1058" s="136"/>
      <c r="P1058" s="136"/>
      <c r="Q1058" s="128">
        <f t="shared" si="38"/>
        <v>27433.179999999935</v>
      </c>
      <c r="R1058" s="129">
        <f t="shared" si="39"/>
        <v>337.9493443419135</v>
      </c>
    </row>
    <row r="1059" spans="1:18" x14ac:dyDescent="0.35">
      <c r="A1059" s="135">
        <v>6</v>
      </c>
      <c r="B1059" s="136" t="s">
        <v>58</v>
      </c>
      <c r="C1059" s="136" t="s">
        <v>583</v>
      </c>
      <c r="D1059" s="136" t="s">
        <v>100</v>
      </c>
      <c r="E1059" s="136" t="s">
        <v>580</v>
      </c>
      <c r="F1059" s="136" t="s">
        <v>180</v>
      </c>
      <c r="G1059" s="136" t="s">
        <v>1415</v>
      </c>
      <c r="H1059" s="137">
        <v>1986</v>
      </c>
      <c r="I1059" s="135">
        <v>2</v>
      </c>
      <c r="J1059" s="138">
        <f>นครพนม!F150</f>
        <v>258326.32</v>
      </c>
      <c r="K1059" s="139">
        <f>นครพนม!AL150</f>
        <v>896124.65999999992</v>
      </c>
      <c r="L1059" s="140">
        <f>นครพนม!AM150</f>
        <v>536118.14</v>
      </c>
      <c r="M1059" s="140">
        <f>นครพนม!AN150</f>
        <v>432809.33999999997</v>
      </c>
      <c r="N1059" s="136"/>
      <c r="O1059" s="136"/>
      <c r="P1059" s="136"/>
      <c r="Q1059" s="128">
        <f>L1059-M1059</f>
        <v>103308.80000000005</v>
      </c>
      <c r="R1059" s="129">
        <f>L1059/H1059</f>
        <v>269.94871097683784</v>
      </c>
    </row>
    <row r="1060" spans="1:18" s="147" customFormat="1" x14ac:dyDescent="0.35">
      <c r="A1060" s="141">
        <v>11</v>
      </c>
      <c r="B1060" s="142" t="s">
        <v>58</v>
      </c>
      <c r="C1060" s="142"/>
      <c r="D1060" s="142"/>
      <c r="E1060" s="142" t="s">
        <v>77</v>
      </c>
      <c r="F1060" s="142"/>
      <c r="G1060" s="142" t="s">
        <v>584</v>
      </c>
      <c r="H1060" s="148">
        <f>SUM(H1055:H1059)</f>
        <v>14773</v>
      </c>
      <c r="I1060" s="141"/>
      <c r="J1060" s="144">
        <f>SUM(J1054:J1059)</f>
        <v>1221364.29</v>
      </c>
      <c r="K1060" s="179">
        <f>SUM(K1054:K1059)</f>
        <v>2294671.67</v>
      </c>
      <c r="L1060" s="144">
        <f>SUM(L1055:L1059)</f>
        <v>3678109.2900000005</v>
      </c>
      <c r="M1060" s="144">
        <f>SUM(M1055:M1059)</f>
        <v>3313966.4</v>
      </c>
      <c r="N1060" s="142">
        <v>5</v>
      </c>
      <c r="O1060" s="142">
        <v>5</v>
      </c>
      <c r="P1060" s="142">
        <f>N1060-O1060</f>
        <v>0</v>
      </c>
      <c r="Q1060" s="145">
        <f t="shared" si="38"/>
        <v>364142.8900000006</v>
      </c>
      <c r="R1060" s="146">
        <f>L1060/H1060</f>
        <v>248.97510932105871</v>
      </c>
    </row>
    <row r="1061" spans="1:18" x14ac:dyDescent="0.35">
      <c r="A1061" s="135">
        <v>1</v>
      </c>
      <c r="B1061" s="136" t="s">
        <v>58</v>
      </c>
      <c r="C1061" s="136" t="s">
        <v>563</v>
      </c>
      <c r="D1061" s="136" t="s">
        <v>114</v>
      </c>
      <c r="E1061" s="136" t="s">
        <v>585</v>
      </c>
      <c r="F1061" s="136" t="s">
        <v>210</v>
      </c>
      <c r="G1061" s="136" t="s">
        <v>586</v>
      </c>
      <c r="H1061" s="137"/>
      <c r="I1061" s="135"/>
      <c r="J1061" s="138"/>
      <c r="K1061" s="139"/>
      <c r="L1061" s="140"/>
      <c r="M1061" s="140"/>
      <c r="N1061" s="136"/>
      <c r="O1061" s="136"/>
      <c r="P1061" s="136"/>
    </row>
    <row r="1062" spans="1:18" x14ac:dyDescent="0.35">
      <c r="A1062" s="135">
        <v>2</v>
      </c>
      <c r="B1062" s="136" t="s">
        <v>58</v>
      </c>
      <c r="C1062" s="136" t="s">
        <v>563</v>
      </c>
      <c r="D1062" s="136" t="s">
        <v>114</v>
      </c>
      <c r="E1062" s="136" t="s">
        <v>585</v>
      </c>
      <c r="F1062" s="136" t="s">
        <v>180</v>
      </c>
      <c r="G1062" s="136" t="s">
        <v>1416</v>
      </c>
      <c r="H1062" s="137">
        <v>2574</v>
      </c>
      <c r="I1062" s="135">
        <v>2</v>
      </c>
      <c r="J1062" s="138">
        <f>นครพนม!F151</f>
        <v>299141.18</v>
      </c>
      <c r="K1062" s="139">
        <f>นครพนม!AL151</f>
        <v>379750.49</v>
      </c>
      <c r="L1062" s="140">
        <f>นครพนม!AM151</f>
        <v>758943.12</v>
      </c>
      <c r="M1062" s="140">
        <f>นครพนม!AN151</f>
        <v>646216.56000000006</v>
      </c>
      <c r="N1062" s="136"/>
      <c r="O1062" s="136"/>
      <c r="P1062" s="136"/>
      <c r="Q1062" s="128">
        <f t="shared" si="38"/>
        <v>112726.55999999994</v>
      </c>
      <c r="R1062" s="129">
        <f t="shared" si="39"/>
        <v>294.84969696969699</v>
      </c>
    </row>
    <row r="1063" spans="1:18" x14ac:dyDescent="0.35">
      <c r="A1063" s="135">
        <v>3</v>
      </c>
      <c r="B1063" s="136" t="s">
        <v>58</v>
      </c>
      <c r="C1063" s="136" t="s">
        <v>563</v>
      </c>
      <c r="D1063" s="136" t="s">
        <v>114</v>
      </c>
      <c r="E1063" s="136" t="s">
        <v>585</v>
      </c>
      <c r="F1063" s="136" t="s">
        <v>180</v>
      </c>
      <c r="G1063" s="136" t="s">
        <v>1417</v>
      </c>
      <c r="H1063" s="137">
        <v>918</v>
      </c>
      <c r="I1063" s="135">
        <v>1</v>
      </c>
      <c r="J1063" s="138">
        <f>นครพนม!F152</f>
        <v>229380.61</v>
      </c>
      <c r="K1063" s="139">
        <f>นครพนม!AL152</f>
        <v>279254.52999999997</v>
      </c>
      <c r="L1063" s="140">
        <f>นครพนม!AM152</f>
        <v>543052.64</v>
      </c>
      <c r="M1063" s="140">
        <f>นครพนม!AN152</f>
        <v>556875.98</v>
      </c>
      <c r="N1063" s="136"/>
      <c r="O1063" s="136"/>
      <c r="P1063" s="136"/>
      <c r="Q1063" s="128">
        <f t="shared" si="38"/>
        <v>-13823.339999999967</v>
      </c>
      <c r="R1063" s="129">
        <f t="shared" si="39"/>
        <v>591.56061002178649</v>
      </c>
    </row>
    <row r="1064" spans="1:18" x14ac:dyDescent="0.35">
      <c r="A1064" s="135">
        <v>4</v>
      </c>
      <c r="B1064" s="136" t="s">
        <v>58</v>
      </c>
      <c r="C1064" s="136" t="s">
        <v>563</v>
      </c>
      <c r="D1064" s="136" t="s">
        <v>114</v>
      </c>
      <c r="E1064" s="136" t="s">
        <v>585</v>
      </c>
      <c r="F1064" s="136" t="s">
        <v>180</v>
      </c>
      <c r="G1064" s="136" t="s">
        <v>1418</v>
      </c>
      <c r="H1064" s="137">
        <v>4046</v>
      </c>
      <c r="I1064" s="135">
        <v>3</v>
      </c>
      <c r="J1064" s="138">
        <f>นครพนม!F153</f>
        <v>319155.15999999997</v>
      </c>
      <c r="K1064" s="139">
        <f>นครพนม!AL153</f>
        <v>306887.39999999997</v>
      </c>
      <c r="L1064" s="140">
        <f>นครพนม!AM153</f>
        <v>779405.32000000007</v>
      </c>
      <c r="M1064" s="140">
        <f>นครพนม!AN153</f>
        <v>751464.61</v>
      </c>
      <c r="N1064" s="136"/>
      <c r="O1064" s="136"/>
      <c r="P1064" s="136"/>
      <c r="Q1064" s="128">
        <f t="shared" si="38"/>
        <v>27940.710000000079</v>
      </c>
      <c r="R1064" s="129">
        <f t="shared" si="39"/>
        <v>192.63601581809195</v>
      </c>
    </row>
    <row r="1065" spans="1:18" x14ac:dyDescent="0.35">
      <c r="A1065" s="135">
        <v>5</v>
      </c>
      <c r="B1065" s="136" t="s">
        <v>58</v>
      </c>
      <c r="C1065" s="136" t="s">
        <v>563</v>
      </c>
      <c r="D1065" s="136" t="s">
        <v>114</v>
      </c>
      <c r="E1065" s="136" t="s">
        <v>585</v>
      </c>
      <c r="F1065" s="136" t="s">
        <v>180</v>
      </c>
      <c r="G1065" s="136" t="s">
        <v>1419</v>
      </c>
      <c r="H1065" s="137">
        <v>1868</v>
      </c>
      <c r="I1065" s="135">
        <v>2</v>
      </c>
      <c r="J1065" s="138">
        <f>นครพนม!F154</f>
        <v>169282.91</v>
      </c>
      <c r="K1065" s="139">
        <f>นครพนม!AL154</f>
        <v>157990.71000000002</v>
      </c>
      <c r="L1065" s="140">
        <f>นครพนม!AM154</f>
        <v>609161.42999999993</v>
      </c>
      <c r="M1065" s="140">
        <f>นครพนม!AN154</f>
        <v>599660.41</v>
      </c>
      <c r="N1065" s="136"/>
      <c r="O1065" s="136"/>
      <c r="P1065" s="136"/>
      <c r="Q1065" s="128">
        <f t="shared" si="38"/>
        <v>9501.0199999999022</v>
      </c>
      <c r="R1065" s="129">
        <f t="shared" si="39"/>
        <v>326.10354925053531</v>
      </c>
    </row>
    <row r="1066" spans="1:18" s="147" customFormat="1" x14ac:dyDescent="0.35">
      <c r="A1066" s="141">
        <v>12</v>
      </c>
      <c r="B1066" s="142" t="s">
        <v>58</v>
      </c>
      <c r="C1066" s="142"/>
      <c r="D1066" s="142"/>
      <c r="E1066" s="142" t="s">
        <v>77</v>
      </c>
      <c r="F1066" s="142"/>
      <c r="G1066" s="142" t="s">
        <v>587</v>
      </c>
      <c r="H1066" s="148">
        <f>SUM(H1062:H1065)</f>
        <v>9406</v>
      </c>
      <c r="I1066" s="141"/>
      <c r="J1066" s="144">
        <f>SUM(J1061:J1065)</f>
        <v>1016959.86</v>
      </c>
      <c r="K1066" s="179">
        <f>SUM(K1061:K1065)</f>
        <v>1123883.1299999999</v>
      </c>
      <c r="L1066" s="144">
        <f>SUM(L1061:L1065)</f>
        <v>2690562.51</v>
      </c>
      <c r="M1066" s="144">
        <f>SUM(M1061:M1065)</f>
        <v>2554217.56</v>
      </c>
      <c r="N1066" s="142">
        <v>4</v>
      </c>
      <c r="O1066" s="142">
        <v>4</v>
      </c>
      <c r="P1066" s="142">
        <f>N1066-O1066</f>
        <v>0</v>
      </c>
      <c r="Q1066" s="145">
        <f t="shared" si="38"/>
        <v>136344.94999999972</v>
      </c>
      <c r="R1066" s="146">
        <f t="shared" si="39"/>
        <v>286.04747076334252</v>
      </c>
    </row>
    <row r="1067" spans="1:18" s="147" customFormat="1" x14ac:dyDescent="0.35">
      <c r="A1067" s="214"/>
      <c r="B1067" s="215" t="s">
        <v>58</v>
      </c>
      <c r="C1067" s="215" t="s">
        <v>58</v>
      </c>
      <c r="D1067" s="215" t="s">
        <v>58</v>
      </c>
      <c r="E1067" s="215" t="s">
        <v>58</v>
      </c>
      <c r="F1067" s="215"/>
      <c r="G1067" s="215" t="s">
        <v>588</v>
      </c>
      <c r="H1067" s="216">
        <f>H918+H929+H948+H959+H976+H988+H1009+H1029+H1040+H1053+H1060+H1066</f>
        <v>427863</v>
      </c>
      <c r="I1067" s="214"/>
      <c r="J1067" s="217">
        <f t="shared" ref="J1067:O1067" si="40">J918+J929+J948+J959+J976+J988+J1009+J1029+J1040+J1053+J1060+J1066</f>
        <v>54764362.069999993</v>
      </c>
      <c r="K1067" s="218">
        <f t="shared" si="40"/>
        <v>65960266.870000005</v>
      </c>
      <c r="L1067" s="217">
        <f t="shared" si="40"/>
        <v>113831640.10000002</v>
      </c>
      <c r="M1067" s="217">
        <f t="shared" si="40"/>
        <v>106032097.09</v>
      </c>
      <c r="N1067" s="215">
        <f t="shared" si="40"/>
        <v>151</v>
      </c>
      <c r="O1067" s="215">
        <f t="shared" si="40"/>
        <v>150</v>
      </c>
      <c r="P1067" s="215">
        <f>N1067-O1067</f>
        <v>1</v>
      </c>
      <c r="Q1067" s="145">
        <f t="shared" si="38"/>
        <v>7799543.0100000203</v>
      </c>
      <c r="R1067" s="146">
        <f t="shared" si="39"/>
        <v>266.04693581824097</v>
      </c>
    </row>
    <row r="1068" spans="1:18" x14ac:dyDescent="0.35">
      <c r="A1068" s="235"/>
      <c r="B1068" s="236"/>
      <c r="C1068" s="236"/>
      <c r="D1068" s="236"/>
      <c r="E1068" s="337" t="s">
        <v>589</v>
      </c>
      <c r="F1068" s="338"/>
      <c r="G1068" s="339"/>
      <c r="H1068" s="237"/>
      <c r="I1068" s="235"/>
      <c r="J1068" s="238">
        <f>J1067/O1067</f>
        <v>365095.74713333329</v>
      </c>
      <c r="K1068" s="239">
        <f>K1067/O1067</f>
        <v>439735.11246666667</v>
      </c>
      <c r="L1068" s="238">
        <f>L1067/O1067</f>
        <v>758877.60066666687</v>
      </c>
      <c r="M1068" s="238">
        <f>M1067/O1067</f>
        <v>706880.64726666664</v>
      </c>
      <c r="N1068" s="240"/>
      <c r="O1068" s="240"/>
      <c r="P1068" s="236"/>
      <c r="Q1068" s="128">
        <f t="shared" si="38"/>
        <v>51996.953400000231</v>
      </c>
      <c r="R1068" s="146"/>
    </row>
    <row r="1069" spans="1:18" s="147" customFormat="1" x14ac:dyDescent="0.35">
      <c r="A1069" s="240"/>
      <c r="B1069" s="240"/>
      <c r="C1069" s="240"/>
      <c r="D1069" s="240"/>
      <c r="E1069" s="312" t="s">
        <v>597</v>
      </c>
      <c r="F1069" s="313"/>
      <c r="G1069" s="314"/>
      <c r="H1069" s="241">
        <f>H82+H179+H433+H590+H684+H890+H1067</f>
        <v>3408575</v>
      </c>
      <c r="I1069" s="242"/>
      <c r="J1069" s="238">
        <f t="shared" ref="J1069:O1069" si="41">J82+J179+J433+J590+J684+J890+J1067</f>
        <v>430609969.19</v>
      </c>
      <c r="K1069" s="239">
        <f t="shared" si="41"/>
        <v>481667425.03500009</v>
      </c>
      <c r="L1069" s="238">
        <f t="shared" si="41"/>
        <v>891914354.67999995</v>
      </c>
      <c r="M1069" s="238">
        <f t="shared" si="41"/>
        <v>847416921.58500016</v>
      </c>
      <c r="N1069" s="243">
        <f t="shared" si="41"/>
        <v>874</v>
      </c>
      <c r="O1069" s="243">
        <f t="shared" si="41"/>
        <v>873</v>
      </c>
      <c r="P1069" s="243">
        <f>P82+P179+P433+P590+P684+P890+P1067</f>
        <v>1</v>
      </c>
      <c r="Q1069" s="145">
        <f>L1069-M1069</f>
        <v>44497433.09499979</v>
      </c>
      <c r="R1069" s="146">
        <f t="shared" si="39"/>
        <v>261.66780976801152</v>
      </c>
    </row>
    <row r="1070" spans="1:18" s="147" customFormat="1" x14ac:dyDescent="0.35">
      <c r="A1070" s="240"/>
      <c r="B1070" s="240"/>
      <c r="C1070" s="240"/>
      <c r="D1070" s="240"/>
      <c r="E1070" s="312" t="s">
        <v>598</v>
      </c>
      <c r="F1070" s="313"/>
      <c r="G1070" s="314"/>
      <c r="H1070" s="241"/>
      <c r="I1070" s="242"/>
      <c r="J1070" s="238">
        <f>J1069/O1069</f>
        <v>493253.11476517754</v>
      </c>
      <c r="K1070" s="238">
        <f>K1069/O1069</f>
        <v>551738.173006873</v>
      </c>
      <c r="L1070" s="238">
        <f>L1069/O1069</f>
        <v>1021665.9274684994</v>
      </c>
      <c r="M1070" s="238">
        <f>M1069/O1069</f>
        <v>970695.21372852253</v>
      </c>
      <c r="N1070" s="240"/>
      <c r="O1070" s="240"/>
      <c r="P1070" s="240"/>
      <c r="Q1070" s="145">
        <f>L1070-M1070</f>
        <v>50970.713739976869</v>
      </c>
      <c r="R1070" s="146"/>
    </row>
    <row r="1073" spans="11:13" x14ac:dyDescent="0.35">
      <c r="K1073" s="245"/>
      <c r="M1073" s="245"/>
    </row>
    <row r="1074" spans="11:13" x14ac:dyDescent="0.35">
      <c r="K1074" s="245"/>
      <c r="M1074" s="245"/>
    </row>
    <row r="1075" spans="11:13" x14ac:dyDescent="0.35">
      <c r="K1075" s="245"/>
      <c r="M1075" s="245"/>
    </row>
    <row r="1076" spans="11:13" x14ac:dyDescent="0.35">
      <c r="K1076" s="245"/>
      <c r="M1076" s="245"/>
    </row>
    <row r="1077" spans="11:13" x14ac:dyDescent="0.35">
      <c r="K1077" s="245"/>
      <c r="M1077" s="245"/>
    </row>
    <row r="1078" spans="11:13" x14ac:dyDescent="0.35">
      <c r="K1078" s="245"/>
      <c r="M1078" s="245"/>
    </row>
    <row r="1079" spans="11:13" x14ac:dyDescent="0.35">
      <c r="K1079" s="245"/>
      <c r="M1079" s="245"/>
    </row>
    <row r="1080" spans="11:13" x14ac:dyDescent="0.35">
      <c r="K1080" s="245"/>
      <c r="M1080" s="245"/>
    </row>
    <row r="1081" spans="11:13" x14ac:dyDescent="0.35">
      <c r="K1081" s="245"/>
      <c r="M1081" s="245"/>
    </row>
  </sheetData>
  <autoFilter ref="A4:WVN1070"/>
  <mergeCells count="28"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K151"/>
  <sheetViews>
    <sheetView topLeftCell="AE1" zoomScale="95" zoomScaleNormal="95" workbookViewId="0">
      <selection activeCell="F19" sqref="F19"/>
    </sheetView>
  </sheetViews>
  <sheetFormatPr defaultColWidth="4.875" defaultRowHeight="14.25" x14ac:dyDescent="0.2"/>
  <cols>
    <col min="1" max="1" width="6.125" style="105" bestFit="1" customWidth="1"/>
    <col min="2" max="2" width="13.25" style="105" bestFit="1" customWidth="1"/>
    <col min="3" max="3" width="8.25" style="105" bestFit="1" customWidth="1"/>
    <col min="4" max="4" width="27.375" style="105" bestFit="1" customWidth="1"/>
    <col min="5" max="5" width="27.375" style="62"/>
    <col min="6" max="8" width="27.375" style="285"/>
    <col min="9" max="11" width="27.375" style="62"/>
    <col min="12" max="15" width="27.375" style="286"/>
    <col min="16" max="19" width="27.375" style="62"/>
    <col min="20" max="24" width="27.375" style="52"/>
    <col min="25" max="30" width="27.375" style="287"/>
    <col min="31" max="31" width="33.25" style="287" bestFit="1" customWidth="1"/>
    <col min="32" max="32" width="15.125" style="96" bestFit="1" customWidth="1"/>
    <col min="33" max="33" width="15.75" style="45" bestFit="1" customWidth="1"/>
    <col min="34" max="34" width="14" style="32" bestFit="1" customWidth="1"/>
    <col min="35" max="35" width="15.25" style="30" bestFit="1" customWidth="1"/>
    <col min="36" max="36" width="15.125" style="48" bestFit="1" customWidth="1"/>
    <col min="37" max="37" width="14.875" style="32" bestFit="1" customWidth="1"/>
  </cols>
  <sheetData>
    <row r="1" spans="1:37" x14ac:dyDescent="0.2">
      <c r="E1" s="62" t="s">
        <v>590</v>
      </c>
      <c r="F1" s="285" t="s">
        <v>1439</v>
      </c>
      <c r="G1" s="285" t="s">
        <v>1440</v>
      </c>
      <c r="H1" s="285" t="s">
        <v>1441</v>
      </c>
      <c r="I1" s="62" t="s">
        <v>1443</v>
      </c>
      <c r="J1" s="62" t="s">
        <v>1444</v>
      </c>
      <c r="K1" s="62" t="s">
        <v>1445</v>
      </c>
      <c r="L1" s="286" t="s">
        <v>1447</v>
      </c>
      <c r="M1" s="286" t="s">
        <v>1448</v>
      </c>
      <c r="N1" s="286" t="s">
        <v>1449</v>
      </c>
      <c r="O1" s="286" t="s">
        <v>1450</v>
      </c>
      <c r="P1" s="62" t="s">
        <v>1451</v>
      </c>
      <c r="Q1" s="62" t="s">
        <v>1452</v>
      </c>
      <c r="R1" s="62" t="s">
        <v>1453</v>
      </c>
      <c r="S1" s="62" t="s">
        <v>1454</v>
      </c>
      <c r="T1" s="52" t="s">
        <v>1456</v>
      </c>
      <c r="U1" s="52" t="s">
        <v>1457</v>
      </c>
      <c r="V1" s="52" t="s">
        <v>1458</v>
      </c>
      <c r="W1" s="52" t="s">
        <v>1459</v>
      </c>
      <c r="X1" s="52" t="s">
        <v>1460</v>
      </c>
      <c r="Y1" s="287" t="s">
        <v>1461</v>
      </c>
      <c r="Z1" s="287" t="s">
        <v>1462</v>
      </c>
      <c r="AA1" s="287" t="s">
        <v>1463</v>
      </c>
      <c r="AB1" s="287" t="s">
        <v>1464</v>
      </c>
      <c r="AC1" s="287" t="s">
        <v>1465</v>
      </c>
      <c r="AD1" s="287" t="s">
        <v>1467</v>
      </c>
      <c r="AE1" s="287" t="s">
        <v>1468</v>
      </c>
      <c r="AF1" s="96" t="s">
        <v>6</v>
      </c>
      <c r="AG1" s="21" t="s">
        <v>7</v>
      </c>
      <c r="AH1" s="16" t="s">
        <v>8</v>
      </c>
      <c r="AI1" s="22" t="s">
        <v>9</v>
      </c>
      <c r="AJ1" s="46" t="s">
        <v>10</v>
      </c>
      <c r="AK1" s="71" t="s">
        <v>11</v>
      </c>
    </row>
    <row r="2" spans="1:37" x14ac:dyDescent="0.2">
      <c r="E2" s="62" t="s">
        <v>591</v>
      </c>
      <c r="F2" s="285" t="s">
        <v>1469</v>
      </c>
      <c r="G2" s="285" t="s">
        <v>1470</v>
      </c>
      <c r="H2" s="285" t="s">
        <v>1471</v>
      </c>
      <c r="I2" s="62" t="s">
        <v>1473</v>
      </c>
      <c r="J2" s="62" t="s">
        <v>1474</v>
      </c>
      <c r="K2" s="62" t="s">
        <v>1475</v>
      </c>
      <c r="L2" s="286" t="s">
        <v>1477</v>
      </c>
      <c r="M2" s="286" t="s">
        <v>1478</v>
      </c>
      <c r="N2" s="286" t="s">
        <v>1479</v>
      </c>
      <c r="O2" s="286" t="s">
        <v>1480</v>
      </c>
      <c r="P2" s="62" t="s">
        <v>1481</v>
      </c>
      <c r="Q2" s="62" t="s">
        <v>1482</v>
      </c>
      <c r="R2" s="62" t="s">
        <v>1483</v>
      </c>
      <c r="S2" s="62" t="s">
        <v>1484</v>
      </c>
      <c r="T2" s="52" t="s">
        <v>1486</v>
      </c>
      <c r="U2" s="52" t="s">
        <v>1487</v>
      </c>
      <c r="V2" s="52" t="s">
        <v>1488</v>
      </c>
      <c r="W2" s="52" t="s">
        <v>1489</v>
      </c>
      <c r="X2" s="52" t="s">
        <v>1490</v>
      </c>
      <c r="Y2" s="287" t="s">
        <v>1491</v>
      </c>
      <c r="Z2" s="287" t="s">
        <v>1492</v>
      </c>
      <c r="AA2" s="287" t="s">
        <v>1493</v>
      </c>
      <c r="AB2" s="287" t="s">
        <v>1494</v>
      </c>
      <c r="AC2" s="287" t="s">
        <v>1495</v>
      </c>
      <c r="AD2" s="287" t="s">
        <v>1497</v>
      </c>
      <c r="AE2" s="287" t="s">
        <v>1498</v>
      </c>
    </row>
    <row r="3" spans="1:37" x14ac:dyDescent="0.2">
      <c r="E3" s="62" t="s">
        <v>592</v>
      </c>
      <c r="F3" s="285">
        <v>28016621.489999998</v>
      </c>
      <c r="G3" s="285">
        <v>2393812.0499999998</v>
      </c>
      <c r="H3" s="285">
        <v>3729400.52</v>
      </c>
      <c r="I3" s="62">
        <v>67440436.170000002</v>
      </c>
      <c r="J3" s="62">
        <v>28017256.93</v>
      </c>
      <c r="K3" s="62">
        <v>74001</v>
      </c>
      <c r="L3" s="286">
        <v>625043</v>
      </c>
      <c r="M3" s="286">
        <v>1368368.82</v>
      </c>
      <c r="N3" s="286">
        <v>10935510.84</v>
      </c>
      <c r="O3" s="286">
        <v>1542077.59</v>
      </c>
      <c r="P3" s="62">
        <v>83358</v>
      </c>
      <c r="Q3" s="62">
        <v>-13555339.699999999</v>
      </c>
      <c r="R3" s="62">
        <v>7039044.4699999997</v>
      </c>
      <c r="S3" s="62">
        <v>140115584.44999999</v>
      </c>
      <c r="T3" s="52">
        <v>36837388.200000003</v>
      </c>
      <c r="U3" s="52">
        <v>1148322</v>
      </c>
      <c r="V3" s="52">
        <v>6843.43</v>
      </c>
      <c r="W3" s="52">
        <v>19166029.629999999</v>
      </c>
      <c r="X3" s="52">
        <v>773645</v>
      </c>
      <c r="Y3" s="287">
        <v>31030271.129999999</v>
      </c>
      <c r="Z3" s="287">
        <v>176732.25</v>
      </c>
      <c r="AA3" s="287">
        <v>127324</v>
      </c>
      <c r="AB3" s="287">
        <v>22117969.100000001</v>
      </c>
      <c r="AC3" s="287">
        <v>5728579.5199999996</v>
      </c>
      <c r="AD3" s="287">
        <v>0</v>
      </c>
      <c r="AE3" s="287">
        <v>332430</v>
      </c>
      <c r="AF3" s="96">
        <f t="shared" ref="AF3:AK3" si="0">SUM(AF4:AF71)</f>
        <v>34139834.059999995</v>
      </c>
      <c r="AG3" s="44">
        <f t="shared" si="0"/>
        <v>14471000.25</v>
      </c>
      <c r="AH3" s="32">
        <f t="shared" si="0"/>
        <v>19668833.809999999</v>
      </c>
      <c r="AI3" s="29">
        <f t="shared" si="0"/>
        <v>57932228.260000013</v>
      </c>
      <c r="AJ3" s="47">
        <f t="shared" si="0"/>
        <v>59513305.999999993</v>
      </c>
      <c r="AK3" s="32">
        <f t="shared" si="0"/>
        <v>-1581077.7399999986</v>
      </c>
    </row>
    <row r="4" spans="1:37" x14ac:dyDescent="0.2">
      <c r="AF4" s="96">
        <f>SUM(F4:H4)</f>
        <v>0</v>
      </c>
      <c r="AG4" s="44">
        <f>SUM(L4:O4)</f>
        <v>0</v>
      </c>
      <c r="AH4" s="32">
        <f>AF4-AG4</f>
        <v>0</v>
      </c>
      <c r="AI4" s="29">
        <f>SUM(T4:X4)</f>
        <v>0</v>
      </c>
      <c r="AJ4" s="47">
        <f>SUM(Y4:AE4)</f>
        <v>0</v>
      </c>
      <c r="AK4" s="32">
        <f>AI4-AJ4</f>
        <v>0</v>
      </c>
    </row>
    <row r="5" spans="1:37" x14ac:dyDescent="0.2">
      <c r="AF5" s="96">
        <f t="shared" ref="AF5:AF68" si="1">SUM(F5:H5)</f>
        <v>0</v>
      </c>
      <c r="AG5" s="44">
        <f t="shared" ref="AG5:AG68" si="2">SUM(L5:O5)</f>
        <v>0</v>
      </c>
      <c r="AH5" s="32">
        <f t="shared" ref="AH5:AH68" si="3">AF5-AG5</f>
        <v>0</v>
      </c>
      <c r="AI5" s="29">
        <f t="shared" ref="AI5:AI68" si="4">SUM(T5:X5)</f>
        <v>0</v>
      </c>
      <c r="AJ5" s="47">
        <f t="shared" ref="AJ5:AJ68" si="5">SUM(Y5:AE5)</f>
        <v>0</v>
      </c>
      <c r="AK5" s="32">
        <f t="shared" ref="AK5:AK69" si="6">AI5-AJ5</f>
        <v>0</v>
      </c>
    </row>
    <row r="6" spans="1:37" x14ac:dyDescent="0.2">
      <c r="E6" s="56" t="s">
        <v>2035</v>
      </c>
      <c r="F6" s="285">
        <v>14469.8</v>
      </c>
      <c r="I6" s="62">
        <v>2989172.5</v>
      </c>
      <c r="J6" s="62">
        <v>498437.32</v>
      </c>
      <c r="N6" s="286">
        <v>10000</v>
      </c>
      <c r="O6" s="286">
        <v>460008.1</v>
      </c>
      <c r="R6" s="62">
        <v>3129292.32</v>
      </c>
      <c r="S6" s="62">
        <v>13498.58</v>
      </c>
      <c r="V6" s="52">
        <v>13.94</v>
      </c>
      <c r="W6" s="52">
        <v>625120</v>
      </c>
      <c r="Y6" s="287">
        <v>625120</v>
      </c>
      <c r="AC6" s="287">
        <v>110733.32</v>
      </c>
      <c r="AF6" s="96">
        <f t="shared" si="1"/>
        <v>14469.8</v>
      </c>
      <c r="AG6" s="44">
        <f t="shared" si="2"/>
        <v>470008.1</v>
      </c>
      <c r="AH6" s="32">
        <f t="shared" si="3"/>
        <v>-455538.3</v>
      </c>
      <c r="AI6" s="29">
        <f t="shared" si="4"/>
        <v>625133.93999999994</v>
      </c>
      <c r="AJ6" s="47">
        <f t="shared" si="5"/>
        <v>735853.32000000007</v>
      </c>
      <c r="AK6" s="32">
        <f t="shared" si="6"/>
        <v>-110719.38000000012</v>
      </c>
    </row>
    <row r="7" spans="1:37" x14ac:dyDescent="0.2">
      <c r="E7" s="62" t="s">
        <v>2036</v>
      </c>
      <c r="F7" s="285">
        <v>31924.74</v>
      </c>
      <c r="H7" s="285">
        <v>3640</v>
      </c>
      <c r="I7" s="62">
        <v>2795738.6</v>
      </c>
      <c r="J7" s="62">
        <v>28996.47</v>
      </c>
      <c r="O7" s="286">
        <v>8480</v>
      </c>
      <c r="R7" s="62">
        <v>2093067.41</v>
      </c>
      <c r="S7" s="62">
        <v>840540.25</v>
      </c>
      <c r="W7" s="52">
        <v>1566290</v>
      </c>
      <c r="X7" s="52">
        <v>20720</v>
      </c>
      <c r="Y7" s="287">
        <v>1578790</v>
      </c>
      <c r="AB7" s="287">
        <v>9370</v>
      </c>
      <c r="AC7" s="287">
        <v>66307.850000000006</v>
      </c>
      <c r="AE7" s="287">
        <v>14330</v>
      </c>
      <c r="AF7" s="96">
        <f t="shared" si="1"/>
        <v>35564.740000000005</v>
      </c>
      <c r="AG7" s="44">
        <f t="shared" si="2"/>
        <v>8480</v>
      </c>
      <c r="AH7" s="32">
        <f t="shared" si="3"/>
        <v>27084.740000000005</v>
      </c>
      <c r="AI7" s="29">
        <f t="shared" si="4"/>
        <v>1587010</v>
      </c>
      <c r="AJ7" s="47">
        <f t="shared" si="5"/>
        <v>1668797.85</v>
      </c>
      <c r="AK7" s="32">
        <f t="shared" si="6"/>
        <v>-81787.850000000093</v>
      </c>
    </row>
    <row r="8" spans="1:37" x14ac:dyDescent="0.2">
      <c r="E8" s="62" t="s">
        <v>2037</v>
      </c>
      <c r="F8" s="285">
        <v>20204.2</v>
      </c>
      <c r="I8" s="62">
        <v>599384.04</v>
      </c>
      <c r="J8" s="62">
        <v>3</v>
      </c>
      <c r="N8" s="286">
        <v>13200</v>
      </c>
      <c r="S8" s="62">
        <v>2129382.7599999998</v>
      </c>
      <c r="V8" s="52">
        <v>594.20000000000005</v>
      </c>
      <c r="W8" s="52">
        <v>288840</v>
      </c>
      <c r="X8" s="52">
        <v>100040</v>
      </c>
      <c r="Y8" s="287">
        <v>390644</v>
      </c>
      <c r="Z8" s="287">
        <v>7380.45</v>
      </c>
      <c r="AB8" s="287">
        <v>119355</v>
      </c>
      <c r="AC8" s="287">
        <v>32346.639999999999</v>
      </c>
      <c r="AF8" s="96">
        <f t="shared" si="1"/>
        <v>20204.2</v>
      </c>
      <c r="AG8" s="44">
        <f t="shared" si="2"/>
        <v>13200</v>
      </c>
      <c r="AH8" s="32">
        <f t="shared" si="3"/>
        <v>7004.2000000000007</v>
      </c>
      <c r="AI8" s="29">
        <f t="shared" si="4"/>
        <v>389474.2</v>
      </c>
      <c r="AJ8" s="47">
        <f t="shared" si="5"/>
        <v>549726.09</v>
      </c>
      <c r="AK8" s="32">
        <f t="shared" si="6"/>
        <v>-160251.88999999996</v>
      </c>
    </row>
    <row r="9" spans="1:37" x14ac:dyDescent="0.2">
      <c r="E9" s="62" t="s">
        <v>2038</v>
      </c>
      <c r="F9" s="285">
        <v>5120</v>
      </c>
      <c r="H9" s="285">
        <v>0</v>
      </c>
      <c r="I9" s="62">
        <v>3523566.68</v>
      </c>
      <c r="J9" s="62">
        <v>70956.98</v>
      </c>
      <c r="L9" s="286">
        <v>0</v>
      </c>
      <c r="N9" s="286">
        <v>5120</v>
      </c>
      <c r="O9" s="286">
        <v>27600</v>
      </c>
      <c r="R9" s="62">
        <v>274190.15999999997</v>
      </c>
      <c r="T9" s="52">
        <v>4880</v>
      </c>
      <c r="W9" s="52">
        <v>254897.06</v>
      </c>
      <c r="X9" s="52">
        <v>122720</v>
      </c>
      <c r="Y9" s="287">
        <v>256517.06</v>
      </c>
      <c r="AB9" s="287">
        <v>77894.95</v>
      </c>
      <c r="AC9" s="287">
        <v>19350.7</v>
      </c>
      <c r="AF9" s="96">
        <f t="shared" si="1"/>
        <v>5120</v>
      </c>
      <c r="AG9" s="44">
        <f t="shared" si="2"/>
        <v>32720</v>
      </c>
      <c r="AH9" s="32">
        <f t="shared" si="3"/>
        <v>-27600</v>
      </c>
      <c r="AI9" s="29">
        <f t="shared" si="4"/>
        <v>382497.06</v>
      </c>
      <c r="AJ9" s="47">
        <f t="shared" si="5"/>
        <v>353762.71</v>
      </c>
      <c r="AK9" s="32">
        <f t="shared" si="6"/>
        <v>28734.349999999977</v>
      </c>
    </row>
    <row r="10" spans="1:37" x14ac:dyDescent="0.2">
      <c r="A10" s="105" t="s">
        <v>175</v>
      </c>
      <c r="B10" s="105" t="s">
        <v>176</v>
      </c>
      <c r="C10" s="105">
        <v>9017</v>
      </c>
      <c r="D10" s="105" t="s">
        <v>181</v>
      </c>
      <c r="E10" s="62" t="s">
        <v>181</v>
      </c>
      <c r="F10" s="285">
        <v>917668.79</v>
      </c>
      <c r="G10" s="285">
        <v>85263</v>
      </c>
      <c r="H10" s="285">
        <v>42051.61</v>
      </c>
      <c r="I10" s="62">
        <v>308861.24</v>
      </c>
      <c r="J10" s="62">
        <v>65135.09</v>
      </c>
      <c r="M10" s="286">
        <v>46588.160000000003</v>
      </c>
      <c r="N10" s="286">
        <v>206038</v>
      </c>
      <c r="O10" s="286">
        <v>160</v>
      </c>
      <c r="R10" s="62">
        <v>-1256389.6399999999</v>
      </c>
      <c r="S10" s="62">
        <v>2551683.71</v>
      </c>
      <c r="T10" s="52">
        <v>1167859.19</v>
      </c>
      <c r="W10" s="52">
        <v>410377.2</v>
      </c>
      <c r="X10" s="52">
        <v>12000</v>
      </c>
      <c r="Y10" s="287">
        <v>787797.2</v>
      </c>
      <c r="AB10" s="287">
        <v>702237.97</v>
      </c>
      <c r="AC10" s="287">
        <v>110858.72</v>
      </c>
      <c r="AE10" s="287">
        <v>50900</v>
      </c>
      <c r="AF10" s="96">
        <f t="shared" si="1"/>
        <v>1044983.4</v>
      </c>
      <c r="AG10" s="44">
        <f t="shared" si="2"/>
        <v>252786.16</v>
      </c>
      <c r="AH10" s="32">
        <f t="shared" si="3"/>
        <v>792197.24</v>
      </c>
      <c r="AI10" s="29">
        <f t="shared" si="4"/>
        <v>1590236.39</v>
      </c>
      <c r="AJ10" s="47">
        <f t="shared" si="5"/>
        <v>1651793.89</v>
      </c>
      <c r="AK10" s="32">
        <f t="shared" si="6"/>
        <v>-61557.5</v>
      </c>
    </row>
    <row r="11" spans="1:37" x14ac:dyDescent="0.2">
      <c r="A11" s="105" t="s">
        <v>175</v>
      </c>
      <c r="B11" s="105" t="s">
        <v>176</v>
      </c>
      <c r="C11" s="105">
        <v>4386</v>
      </c>
      <c r="D11" s="105" t="s">
        <v>183</v>
      </c>
      <c r="E11" s="62" t="s">
        <v>183</v>
      </c>
      <c r="F11" s="285">
        <v>267288.32000000001</v>
      </c>
      <c r="G11" s="285">
        <v>100000</v>
      </c>
      <c r="H11" s="285">
        <v>188579.08</v>
      </c>
      <c r="I11" s="62">
        <v>1328933.99</v>
      </c>
      <c r="J11" s="62">
        <v>451563.24</v>
      </c>
      <c r="M11" s="286">
        <v>45581.53</v>
      </c>
      <c r="N11" s="286">
        <v>200000</v>
      </c>
      <c r="O11" s="286">
        <v>732.77</v>
      </c>
      <c r="R11" s="62">
        <v>-50979.37</v>
      </c>
      <c r="S11" s="62">
        <v>2241809.08</v>
      </c>
      <c r="T11" s="52">
        <v>604507.88</v>
      </c>
      <c r="W11" s="52">
        <v>232600</v>
      </c>
      <c r="Y11" s="287">
        <v>524147</v>
      </c>
      <c r="Z11" s="287">
        <v>34024</v>
      </c>
      <c r="AB11" s="287">
        <v>251469.3</v>
      </c>
      <c r="AC11" s="287">
        <v>116604.96</v>
      </c>
      <c r="AF11" s="96">
        <f t="shared" si="1"/>
        <v>555867.4</v>
      </c>
      <c r="AG11" s="44">
        <f t="shared" si="2"/>
        <v>246314.3</v>
      </c>
      <c r="AH11" s="32">
        <f t="shared" si="3"/>
        <v>309553.10000000003</v>
      </c>
      <c r="AI11" s="29">
        <f t="shared" si="4"/>
        <v>837107.88</v>
      </c>
      <c r="AJ11" s="47">
        <f t="shared" si="5"/>
        <v>926245.26</v>
      </c>
      <c r="AK11" s="32">
        <f t="shared" si="6"/>
        <v>-89137.38</v>
      </c>
    </row>
    <row r="12" spans="1:37" x14ac:dyDescent="0.2">
      <c r="A12" s="105" t="s">
        <v>175</v>
      </c>
      <c r="B12" s="105" t="s">
        <v>176</v>
      </c>
      <c r="C12" s="105">
        <v>3088</v>
      </c>
      <c r="D12" s="105" t="s">
        <v>185</v>
      </c>
      <c r="E12" s="62" t="s">
        <v>185</v>
      </c>
      <c r="F12" s="285">
        <v>1030667.03</v>
      </c>
      <c r="G12" s="285">
        <v>46600</v>
      </c>
      <c r="H12" s="285">
        <v>50084.09</v>
      </c>
      <c r="I12" s="62">
        <v>744115.75</v>
      </c>
      <c r="J12" s="62">
        <v>725542.27</v>
      </c>
      <c r="L12" s="286">
        <v>460000</v>
      </c>
      <c r="M12" s="286">
        <v>24983.47</v>
      </c>
      <c r="R12" s="62">
        <v>1627514.53</v>
      </c>
      <c r="S12" s="62">
        <v>1390481.55</v>
      </c>
      <c r="T12" s="52">
        <v>1069610.02</v>
      </c>
      <c r="V12" s="52">
        <v>1.58</v>
      </c>
      <c r="W12" s="52">
        <v>228640</v>
      </c>
      <c r="X12" s="52">
        <v>2500</v>
      </c>
      <c r="Y12" s="287">
        <v>767190</v>
      </c>
      <c r="Z12" s="287">
        <v>18485</v>
      </c>
      <c r="AA12" s="287">
        <v>39619</v>
      </c>
      <c r="AB12" s="287">
        <v>1276573.1299999999</v>
      </c>
      <c r="AC12" s="287">
        <v>88451.88</v>
      </c>
      <c r="AF12" s="96">
        <f t="shared" si="1"/>
        <v>1127351.1200000001</v>
      </c>
      <c r="AG12" s="44">
        <f t="shared" si="2"/>
        <v>484983.47</v>
      </c>
      <c r="AH12" s="32">
        <f t="shared" si="3"/>
        <v>642367.65000000014</v>
      </c>
      <c r="AI12" s="29">
        <f t="shared" si="4"/>
        <v>1300751.6000000001</v>
      </c>
      <c r="AJ12" s="47">
        <f t="shared" si="5"/>
        <v>2190319.0099999998</v>
      </c>
      <c r="AK12" s="32">
        <f t="shared" si="6"/>
        <v>-889567.40999999968</v>
      </c>
    </row>
    <row r="13" spans="1:37" x14ac:dyDescent="0.2">
      <c r="A13" s="105" t="s">
        <v>175</v>
      </c>
      <c r="B13" s="105" t="s">
        <v>176</v>
      </c>
      <c r="C13" s="105">
        <v>2345</v>
      </c>
      <c r="D13" s="105" t="s">
        <v>187</v>
      </c>
      <c r="E13" s="62" t="s">
        <v>187</v>
      </c>
      <c r="F13" s="285">
        <v>815642.72</v>
      </c>
      <c r="G13" s="285">
        <v>0</v>
      </c>
      <c r="H13" s="285">
        <v>44498.45</v>
      </c>
      <c r="I13" s="62">
        <v>531966.17000000004</v>
      </c>
      <c r="J13" s="62">
        <v>675060.83</v>
      </c>
      <c r="L13" s="286">
        <v>0</v>
      </c>
      <c r="M13" s="286">
        <v>77140</v>
      </c>
      <c r="N13" s="286">
        <v>359770</v>
      </c>
      <c r="O13" s="286">
        <v>127.39</v>
      </c>
      <c r="R13" s="62">
        <v>57719.01</v>
      </c>
      <c r="S13" s="62">
        <v>1997230.39</v>
      </c>
      <c r="T13" s="52">
        <v>483822.01</v>
      </c>
      <c r="W13" s="52">
        <v>236983</v>
      </c>
      <c r="Y13" s="287">
        <v>408893</v>
      </c>
      <c r="AB13" s="287">
        <v>569614.43000000005</v>
      </c>
      <c r="AC13" s="287">
        <v>174262.01</v>
      </c>
      <c r="AF13" s="96">
        <f t="shared" si="1"/>
        <v>860141.16999999993</v>
      </c>
      <c r="AG13" s="44">
        <f t="shared" si="2"/>
        <v>437037.39</v>
      </c>
      <c r="AH13" s="32">
        <f t="shared" si="3"/>
        <v>423103.77999999991</v>
      </c>
      <c r="AI13" s="29">
        <f t="shared" si="4"/>
        <v>720805.01</v>
      </c>
      <c r="AJ13" s="47">
        <f t="shared" si="5"/>
        <v>1152769.44</v>
      </c>
      <c r="AK13" s="32">
        <f t="shared" si="6"/>
        <v>-431964.42999999993</v>
      </c>
    </row>
    <row r="14" spans="1:37" s="43" customFormat="1" x14ac:dyDescent="0.2">
      <c r="A14" s="105" t="s">
        <v>175</v>
      </c>
      <c r="B14" s="105" t="s">
        <v>176</v>
      </c>
      <c r="C14" s="105">
        <v>6935</v>
      </c>
      <c r="D14" s="105" t="s">
        <v>189</v>
      </c>
      <c r="E14" s="62" t="s">
        <v>189</v>
      </c>
      <c r="F14" s="285">
        <v>731789.69</v>
      </c>
      <c r="G14" s="285">
        <v>53400</v>
      </c>
      <c r="H14" s="285">
        <v>81281.38</v>
      </c>
      <c r="I14" s="62">
        <v>796278</v>
      </c>
      <c r="J14" s="62">
        <v>366385.6</v>
      </c>
      <c r="K14" s="62"/>
      <c r="L14" s="286">
        <v>0</v>
      </c>
      <c r="M14" s="286">
        <v>16130</v>
      </c>
      <c r="N14" s="286">
        <v>835534</v>
      </c>
      <c r="O14" s="286">
        <v>60</v>
      </c>
      <c r="P14" s="62">
        <v>38750</v>
      </c>
      <c r="Q14" s="62"/>
      <c r="R14" s="62">
        <v>28073.99</v>
      </c>
      <c r="S14" s="62">
        <v>2502473.91</v>
      </c>
      <c r="T14" s="52">
        <v>785302.67</v>
      </c>
      <c r="U14" s="52"/>
      <c r="V14" s="52"/>
      <c r="W14" s="52">
        <v>481592.4</v>
      </c>
      <c r="X14" s="52"/>
      <c r="Y14" s="287">
        <v>738672.4</v>
      </c>
      <c r="Z14" s="287"/>
      <c r="AA14" s="287"/>
      <c r="AB14" s="287">
        <v>335045.56</v>
      </c>
      <c r="AC14" s="287">
        <v>105089.54</v>
      </c>
      <c r="AD14" s="287"/>
      <c r="AE14" s="287"/>
      <c r="AF14" s="96">
        <f t="shared" si="1"/>
        <v>866471.07</v>
      </c>
      <c r="AG14" s="44">
        <f t="shared" si="2"/>
        <v>851724</v>
      </c>
      <c r="AH14" s="32">
        <f t="shared" si="3"/>
        <v>14747.069999999949</v>
      </c>
      <c r="AI14" s="29">
        <f t="shared" si="4"/>
        <v>1266895.07</v>
      </c>
      <c r="AJ14" s="47">
        <f t="shared" si="5"/>
        <v>1178807.5</v>
      </c>
      <c r="AK14" s="32">
        <f t="shared" si="6"/>
        <v>88087.570000000065</v>
      </c>
    </row>
    <row r="15" spans="1:37" x14ac:dyDescent="0.2">
      <c r="A15" s="105" t="s">
        <v>175</v>
      </c>
      <c r="B15" s="105" t="s">
        <v>176</v>
      </c>
      <c r="C15" s="105">
        <v>5524</v>
      </c>
      <c r="D15" s="105" t="s">
        <v>191</v>
      </c>
      <c r="E15" s="62" t="s">
        <v>191</v>
      </c>
      <c r="F15" s="285">
        <v>386829.47</v>
      </c>
      <c r="G15" s="285">
        <v>0</v>
      </c>
      <c r="H15" s="285">
        <v>171134.94</v>
      </c>
      <c r="I15" s="62">
        <v>503470.35</v>
      </c>
      <c r="J15" s="62">
        <v>412676.68</v>
      </c>
      <c r="M15" s="286">
        <v>12860</v>
      </c>
      <c r="N15" s="286">
        <v>25005</v>
      </c>
      <c r="O15" s="286">
        <v>19900</v>
      </c>
      <c r="R15" s="62">
        <v>-1035693.9</v>
      </c>
      <c r="S15" s="62">
        <v>2525004.41</v>
      </c>
      <c r="T15" s="52">
        <v>546575.65</v>
      </c>
      <c r="W15" s="52">
        <v>455144.1</v>
      </c>
      <c r="Y15" s="287">
        <v>621865.1</v>
      </c>
      <c r="AB15" s="287">
        <v>298866.65999999997</v>
      </c>
      <c r="AC15" s="287">
        <v>145222.06</v>
      </c>
      <c r="AF15" s="96">
        <f t="shared" si="1"/>
        <v>557964.40999999992</v>
      </c>
      <c r="AG15" s="44">
        <f t="shared" si="2"/>
        <v>57765</v>
      </c>
      <c r="AH15" s="32">
        <f t="shared" si="3"/>
        <v>500199.40999999992</v>
      </c>
      <c r="AI15" s="29">
        <f t="shared" si="4"/>
        <v>1001719.75</v>
      </c>
      <c r="AJ15" s="47">
        <f t="shared" si="5"/>
        <v>1065953.82</v>
      </c>
      <c r="AK15" s="32">
        <f t="shared" si="6"/>
        <v>-64234.070000000065</v>
      </c>
    </row>
    <row r="16" spans="1:37" x14ac:dyDescent="0.2">
      <c r="A16" s="105" t="s">
        <v>175</v>
      </c>
      <c r="B16" s="105" t="s">
        <v>176</v>
      </c>
      <c r="C16" s="105">
        <v>5657</v>
      </c>
      <c r="D16" s="105" t="s">
        <v>193</v>
      </c>
      <c r="E16" s="62" t="s">
        <v>193</v>
      </c>
      <c r="F16" s="285">
        <v>337233.99</v>
      </c>
      <c r="G16" s="285">
        <v>217842</v>
      </c>
      <c r="H16" s="285">
        <v>38543.72</v>
      </c>
      <c r="I16" s="62">
        <v>463489.4</v>
      </c>
      <c r="J16" s="62">
        <v>741997.61</v>
      </c>
      <c r="M16" s="286">
        <v>11700</v>
      </c>
      <c r="N16" s="286">
        <v>60000</v>
      </c>
      <c r="R16" s="62">
        <v>-2897569.48</v>
      </c>
      <c r="S16" s="62">
        <v>4613167.97</v>
      </c>
      <c r="T16" s="52">
        <v>659109.5</v>
      </c>
      <c r="W16" s="52">
        <v>251228</v>
      </c>
      <c r="X16" s="52">
        <v>6000</v>
      </c>
      <c r="Y16" s="287">
        <v>365148</v>
      </c>
      <c r="AA16" s="287">
        <v>4690</v>
      </c>
      <c r="AB16" s="287">
        <v>456926.31</v>
      </c>
      <c r="AC16" s="287">
        <v>69318.960000000006</v>
      </c>
      <c r="AF16" s="96">
        <f t="shared" si="1"/>
        <v>593619.71</v>
      </c>
      <c r="AG16" s="44">
        <f t="shared" si="2"/>
        <v>71700</v>
      </c>
      <c r="AH16" s="32">
        <f t="shared" si="3"/>
        <v>521919.70999999996</v>
      </c>
      <c r="AI16" s="29">
        <f t="shared" si="4"/>
        <v>916337.5</v>
      </c>
      <c r="AJ16" s="47">
        <f t="shared" si="5"/>
        <v>896083.27</v>
      </c>
      <c r="AK16" s="32">
        <f t="shared" si="6"/>
        <v>20254.229999999981</v>
      </c>
    </row>
    <row r="17" spans="1:37" x14ac:dyDescent="0.2">
      <c r="A17" s="105" t="s">
        <v>175</v>
      </c>
      <c r="B17" s="105" t="s">
        <v>176</v>
      </c>
      <c r="C17" s="105">
        <v>4057</v>
      </c>
      <c r="D17" s="105" t="s">
        <v>195</v>
      </c>
      <c r="E17" s="62" t="s">
        <v>195</v>
      </c>
      <c r="F17" s="285">
        <v>83421.81</v>
      </c>
      <c r="G17" s="285">
        <v>61524</v>
      </c>
      <c r="H17" s="285">
        <v>110632.15</v>
      </c>
      <c r="I17" s="62">
        <v>1845209.99</v>
      </c>
      <c r="J17" s="62">
        <v>780029.23</v>
      </c>
      <c r="L17" s="286">
        <v>7950</v>
      </c>
      <c r="M17" s="286">
        <v>22474.23</v>
      </c>
      <c r="N17" s="286">
        <v>199920</v>
      </c>
      <c r="Q17" s="62">
        <v>-1001238.62</v>
      </c>
      <c r="R17" s="62">
        <v>964740.02</v>
      </c>
      <c r="S17" s="62">
        <v>2841083.43</v>
      </c>
      <c r="T17" s="52">
        <v>24199.08</v>
      </c>
      <c r="W17" s="52">
        <v>72560</v>
      </c>
      <c r="Y17" s="287">
        <v>115290</v>
      </c>
      <c r="AB17" s="287">
        <v>120739.55</v>
      </c>
      <c r="AC17" s="287">
        <v>13154.41</v>
      </c>
      <c r="AF17" s="96">
        <f t="shared" si="1"/>
        <v>255577.96</v>
      </c>
      <c r="AG17" s="44">
        <f t="shared" si="2"/>
        <v>230344.23</v>
      </c>
      <c r="AH17" s="32">
        <f t="shared" si="3"/>
        <v>25233.729999999981</v>
      </c>
      <c r="AI17" s="29">
        <f t="shared" si="4"/>
        <v>96759.08</v>
      </c>
      <c r="AJ17" s="47">
        <f t="shared" si="5"/>
        <v>249183.96</v>
      </c>
      <c r="AK17" s="32">
        <f t="shared" si="6"/>
        <v>-152424.88</v>
      </c>
    </row>
    <row r="18" spans="1:37" x14ac:dyDescent="0.2">
      <c r="A18" s="105" t="s">
        <v>175</v>
      </c>
      <c r="B18" s="105" t="s">
        <v>176</v>
      </c>
      <c r="C18" s="105">
        <v>2737</v>
      </c>
      <c r="D18" s="105" t="s">
        <v>197</v>
      </c>
      <c r="E18" s="62" t="s">
        <v>197</v>
      </c>
      <c r="F18" s="285">
        <v>418499.15</v>
      </c>
      <c r="G18" s="285">
        <v>0</v>
      </c>
      <c r="H18" s="285">
        <v>43554.33</v>
      </c>
      <c r="I18" s="62">
        <v>2756151.4</v>
      </c>
      <c r="J18" s="62">
        <v>221476.01</v>
      </c>
      <c r="L18" s="286">
        <v>0</v>
      </c>
      <c r="M18" s="286">
        <v>9400</v>
      </c>
      <c r="N18" s="286">
        <v>233010</v>
      </c>
      <c r="R18" s="62">
        <v>2736599.99</v>
      </c>
      <c r="S18" s="62">
        <v>675062.61</v>
      </c>
      <c r="T18" s="52">
        <v>326100.33</v>
      </c>
      <c r="V18" s="52">
        <v>16.23</v>
      </c>
      <c r="W18" s="52">
        <v>264923.2</v>
      </c>
      <c r="Y18" s="287">
        <v>359843.2</v>
      </c>
      <c r="AB18" s="287">
        <v>330205.31</v>
      </c>
      <c r="AC18" s="287">
        <v>100514.96</v>
      </c>
      <c r="AF18" s="96">
        <f t="shared" si="1"/>
        <v>462053.48000000004</v>
      </c>
      <c r="AG18" s="44">
        <f t="shared" si="2"/>
        <v>242410</v>
      </c>
      <c r="AH18" s="32">
        <f t="shared" si="3"/>
        <v>219643.48000000004</v>
      </c>
      <c r="AI18" s="29">
        <f t="shared" si="4"/>
        <v>591039.76</v>
      </c>
      <c r="AJ18" s="47">
        <f t="shared" si="5"/>
        <v>790563.47</v>
      </c>
      <c r="AK18" s="32">
        <f t="shared" si="6"/>
        <v>-199523.70999999996</v>
      </c>
    </row>
    <row r="19" spans="1:37" x14ac:dyDescent="0.2">
      <c r="A19" s="105" t="s">
        <v>175</v>
      </c>
      <c r="B19" s="105" t="s">
        <v>176</v>
      </c>
      <c r="C19" s="105">
        <v>4167</v>
      </c>
      <c r="D19" s="105" t="s">
        <v>199</v>
      </c>
      <c r="E19" s="62" t="s">
        <v>199</v>
      </c>
      <c r="F19" s="285">
        <v>120100.53</v>
      </c>
      <c r="G19" s="285">
        <v>93600</v>
      </c>
      <c r="H19" s="285">
        <v>79728.740000000005</v>
      </c>
      <c r="I19" s="62">
        <v>279248</v>
      </c>
      <c r="J19" s="62">
        <v>556986.99</v>
      </c>
      <c r="M19" s="286">
        <v>2715</v>
      </c>
      <c r="N19" s="286">
        <v>638180</v>
      </c>
      <c r="O19" s="286">
        <v>5265.02</v>
      </c>
      <c r="S19" s="62">
        <v>1767990.24</v>
      </c>
      <c r="T19" s="52">
        <v>499839.69</v>
      </c>
      <c r="W19" s="52">
        <v>351620</v>
      </c>
      <c r="Y19" s="287">
        <v>533060</v>
      </c>
      <c r="AB19" s="287">
        <v>480275.17</v>
      </c>
      <c r="AC19" s="287">
        <v>74146.2</v>
      </c>
      <c r="AF19" s="96">
        <f t="shared" si="1"/>
        <v>293429.27</v>
      </c>
      <c r="AG19" s="44">
        <f t="shared" si="2"/>
        <v>646160.02</v>
      </c>
      <c r="AH19" s="32">
        <f t="shared" si="3"/>
        <v>-352730.75</v>
      </c>
      <c r="AI19" s="29">
        <f t="shared" si="4"/>
        <v>851459.69</v>
      </c>
      <c r="AJ19" s="47">
        <f t="shared" si="5"/>
        <v>1087481.3699999999</v>
      </c>
      <c r="AK19" s="32">
        <f t="shared" si="6"/>
        <v>-236021.67999999993</v>
      </c>
    </row>
    <row r="20" spans="1:37" x14ac:dyDescent="0.2">
      <c r="A20" s="105" t="s">
        <v>175</v>
      </c>
      <c r="B20" s="105" t="s">
        <v>176</v>
      </c>
      <c r="C20" s="105">
        <v>7036</v>
      </c>
      <c r="D20" s="105" t="s">
        <v>201</v>
      </c>
      <c r="E20" s="62" t="s">
        <v>201</v>
      </c>
      <c r="F20" s="285">
        <v>699644.93</v>
      </c>
      <c r="G20" s="285">
        <v>35900</v>
      </c>
      <c r="H20" s="285">
        <v>41093.22</v>
      </c>
      <c r="I20" s="62">
        <v>3323505.51</v>
      </c>
      <c r="J20" s="62">
        <v>651138.13</v>
      </c>
      <c r="L20" s="286">
        <v>2000</v>
      </c>
      <c r="M20" s="286">
        <v>12431.3</v>
      </c>
      <c r="N20" s="286">
        <v>196480</v>
      </c>
      <c r="O20" s="286">
        <v>6063.9</v>
      </c>
      <c r="Q20" s="62">
        <v>489131.41</v>
      </c>
      <c r="R20" s="62">
        <v>3116195.21</v>
      </c>
      <c r="S20" s="62">
        <v>938360.62</v>
      </c>
      <c r="T20" s="52">
        <v>869819.1</v>
      </c>
      <c r="V20" s="52">
        <v>1466.86</v>
      </c>
      <c r="W20" s="52">
        <v>533971.19999999995</v>
      </c>
      <c r="Y20" s="287">
        <v>781361.2</v>
      </c>
      <c r="AA20" s="287">
        <v>3988</v>
      </c>
      <c r="AB20" s="287">
        <v>411741.29</v>
      </c>
      <c r="AC20" s="287">
        <v>151997.32</v>
      </c>
      <c r="AF20" s="96">
        <f t="shared" si="1"/>
        <v>776638.15</v>
      </c>
      <c r="AG20" s="44">
        <f t="shared" si="2"/>
        <v>216975.19999999998</v>
      </c>
      <c r="AH20" s="32">
        <f t="shared" si="3"/>
        <v>559662.95000000007</v>
      </c>
      <c r="AI20" s="29">
        <f t="shared" si="4"/>
        <v>1405257.16</v>
      </c>
      <c r="AJ20" s="47">
        <f t="shared" si="5"/>
        <v>1349087.81</v>
      </c>
      <c r="AK20" s="32">
        <f t="shared" si="6"/>
        <v>56169.34999999986</v>
      </c>
    </row>
    <row r="21" spans="1:37" x14ac:dyDescent="0.2">
      <c r="A21" s="105" t="s">
        <v>175</v>
      </c>
      <c r="B21" s="105" t="s">
        <v>176</v>
      </c>
      <c r="C21" s="105">
        <v>4248</v>
      </c>
      <c r="D21" s="105" t="s">
        <v>203</v>
      </c>
      <c r="E21" s="62" t="s">
        <v>203</v>
      </c>
      <c r="F21" s="285">
        <v>178628.48000000001</v>
      </c>
      <c r="G21" s="285">
        <v>0</v>
      </c>
      <c r="H21" s="285">
        <v>376850.93</v>
      </c>
      <c r="I21" s="62">
        <v>333730.27</v>
      </c>
      <c r="J21" s="62">
        <v>636800.06000000006</v>
      </c>
      <c r="M21" s="286">
        <v>1740</v>
      </c>
      <c r="N21" s="286">
        <v>154541.44</v>
      </c>
      <c r="O21" s="286">
        <v>145.99</v>
      </c>
      <c r="R21" s="62">
        <v>631396.26</v>
      </c>
      <c r="S21" s="62">
        <v>909939.73</v>
      </c>
      <c r="T21" s="52">
        <v>567394.21</v>
      </c>
      <c r="W21" s="52">
        <v>411080</v>
      </c>
      <c r="Y21" s="287">
        <v>654430</v>
      </c>
      <c r="AB21" s="287">
        <v>401847.37</v>
      </c>
      <c r="AC21" s="287">
        <v>88684.52</v>
      </c>
      <c r="AF21" s="96">
        <f t="shared" si="1"/>
        <v>555479.41</v>
      </c>
      <c r="AG21" s="44">
        <f t="shared" si="2"/>
        <v>156427.43</v>
      </c>
      <c r="AH21" s="32">
        <f t="shared" si="3"/>
        <v>399051.98000000004</v>
      </c>
      <c r="AI21" s="29">
        <f t="shared" si="4"/>
        <v>978474.21</v>
      </c>
      <c r="AJ21" s="47">
        <f t="shared" si="5"/>
        <v>1144961.8900000001</v>
      </c>
      <c r="AK21" s="32">
        <f t="shared" si="6"/>
        <v>-166487.68000000017</v>
      </c>
    </row>
    <row r="22" spans="1:37" x14ac:dyDescent="0.2">
      <c r="A22" s="105" t="s">
        <v>175</v>
      </c>
      <c r="B22" s="105" t="s">
        <v>176</v>
      </c>
      <c r="C22" s="105">
        <v>4016</v>
      </c>
      <c r="D22" s="105" t="s">
        <v>205</v>
      </c>
      <c r="E22" s="62" t="s">
        <v>205</v>
      </c>
      <c r="F22" s="285">
        <v>748804.1</v>
      </c>
      <c r="G22" s="285">
        <v>74400</v>
      </c>
      <c r="H22" s="285">
        <v>368897.72</v>
      </c>
      <c r="I22" s="62">
        <v>611802.06999999995</v>
      </c>
      <c r="J22" s="62">
        <v>439485.77</v>
      </c>
      <c r="L22" s="286">
        <v>26860</v>
      </c>
      <c r="M22" s="286">
        <v>6036.41</v>
      </c>
      <c r="N22" s="286">
        <v>96000</v>
      </c>
      <c r="O22" s="286">
        <v>5637.89</v>
      </c>
      <c r="R22" s="62">
        <v>415697.8</v>
      </c>
      <c r="S22" s="62">
        <v>1741975.93</v>
      </c>
      <c r="T22" s="52">
        <v>486492.83</v>
      </c>
      <c r="W22" s="52">
        <v>138760</v>
      </c>
      <c r="Y22" s="287">
        <v>350080</v>
      </c>
      <c r="AB22" s="287">
        <v>225863.24</v>
      </c>
      <c r="AC22" s="287">
        <v>58098.96</v>
      </c>
      <c r="AF22" s="96">
        <f t="shared" si="1"/>
        <v>1192101.8199999998</v>
      </c>
      <c r="AG22" s="44">
        <f t="shared" si="2"/>
        <v>134534.30000000002</v>
      </c>
      <c r="AH22" s="32">
        <f t="shared" si="3"/>
        <v>1057567.5199999998</v>
      </c>
      <c r="AI22" s="29">
        <f t="shared" si="4"/>
        <v>625252.83000000007</v>
      </c>
      <c r="AJ22" s="47">
        <f t="shared" si="5"/>
        <v>634042.19999999995</v>
      </c>
      <c r="AK22" s="32">
        <f t="shared" si="6"/>
        <v>-8789.3699999998789</v>
      </c>
    </row>
    <row r="23" spans="1:37" x14ac:dyDescent="0.2">
      <c r="A23" s="105" t="s">
        <v>175</v>
      </c>
      <c r="B23" s="105" t="s">
        <v>176</v>
      </c>
      <c r="C23" s="105">
        <v>1202</v>
      </c>
      <c r="D23" s="105" t="s">
        <v>207</v>
      </c>
      <c r="E23" s="62" t="s">
        <v>207</v>
      </c>
      <c r="F23" s="285">
        <v>751840.07</v>
      </c>
      <c r="G23" s="285">
        <v>22000</v>
      </c>
      <c r="H23" s="285">
        <v>94848.44</v>
      </c>
      <c r="I23" s="62">
        <v>2013734.35</v>
      </c>
      <c r="J23" s="62">
        <v>563549.04</v>
      </c>
      <c r="L23" s="286">
        <v>9000</v>
      </c>
      <c r="M23" s="286">
        <v>16974.169999999998</v>
      </c>
      <c r="N23" s="286">
        <v>257100</v>
      </c>
      <c r="O23" s="286">
        <v>0</v>
      </c>
      <c r="R23" s="62">
        <v>17400</v>
      </c>
      <c r="S23" s="62">
        <v>2083742</v>
      </c>
      <c r="T23" s="52">
        <v>509103.51</v>
      </c>
      <c r="W23" s="52">
        <v>142680</v>
      </c>
      <c r="Y23" s="287">
        <v>349067</v>
      </c>
      <c r="AB23" s="287">
        <v>342196.87</v>
      </c>
      <c r="AC23" s="287">
        <v>83558.94</v>
      </c>
      <c r="AF23" s="96">
        <f t="shared" si="1"/>
        <v>868688.51</v>
      </c>
      <c r="AG23" s="44">
        <f t="shared" si="2"/>
        <v>283074.17</v>
      </c>
      <c r="AH23" s="32">
        <f t="shared" si="3"/>
        <v>585614.34000000008</v>
      </c>
      <c r="AI23" s="29">
        <f t="shared" si="4"/>
        <v>651783.51</v>
      </c>
      <c r="AJ23" s="47">
        <f t="shared" si="5"/>
        <v>774822.81</v>
      </c>
      <c r="AK23" s="32">
        <f t="shared" si="6"/>
        <v>-123039.30000000005</v>
      </c>
    </row>
    <row r="24" spans="1:37" x14ac:dyDescent="0.2">
      <c r="A24" s="105" t="s">
        <v>179</v>
      </c>
      <c r="B24" s="105" t="s">
        <v>209</v>
      </c>
      <c r="C24" s="105">
        <v>6244</v>
      </c>
      <c r="D24" s="105" t="s">
        <v>212</v>
      </c>
      <c r="E24" s="62" t="s">
        <v>212</v>
      </c>
      <c r="F24" s="285">
        <v>155260.25</v>
      </c>
      <c r="G24" s="285">
        <v>0</v>
      </c>
      <c r="H24" s="285">
        <v>34369.879999999997</v>
      </c>
      <c r="I24" s="62">
        <v>110668.82</v>
      </c>
      <c r="J24" s="62">
        <v>214989.84</v>
      </c>
      <c r="Q24" s="62">
        <v>-1004325.38</v>
      </c>
      <c r="R24" s="62">
        <v>654578</v>
      </c>
      <c r="S24" s="62">
        <v>3255627.81</v>
      </c>
      <c r="T24" s="52">
        <v>816799.51</v>
      </c>
      <c r="V24" s="52">
        <v>923.32</v>
      </c>
      <c r="W24" s="52">
        <v>470016</v>
      </c>
      <c r="X24" s="52">
        <v>6000</v>
      </c>
      <c r="Y24" s="287">
        <v>790336</v>
      </c>
      <c r="Z24" s="287">
        <v>5120</v>
      </c>
      <c r="AB24" s="287">
        <v>457965.12</v>
      </c>
      <c r="AC24" s="287">
        <v>60214.04</v>
      </c>
      <c r="AF24" s="96">
        <f t="shared" si="1"/>
        <v>189630.13</v>
      </c>
      <c r="AG24" s="44">
        <f t="shared" si="2"/>
        <v>0</v>
      </c>
      <c r="AH24" s="32">
        <f t="shared" si="3"/>
        <v>189630.13</v>
      </c>
      <c r="AI24" s="29">
        <f t="shared" si="4"/>
        <v>1293738.83</v>
      </c>
      <c r="AJ24" s="47">
        <f t="shared" si="5"/>
        <v>1313635.1600000001</v>
      </c>
      <c r="AK24" s="32">
        <f t="shared" si="6"/>
        <v>-19896.330000000075</v>
      </c>
    </row>
    <row r="25" spans="1:37" x14ac:dyDescent="0.2">
      <c r="A25" s="105" t="s">
        <v>179</v>
      </c>
      <c r="B25" s="105" t="s">
        <v>209</v>
      </c>
      <c r="C25" s="105">
        <v>4760</v>
      </c>
      <c r="D25" s="105" t="s">
        <v>213</v>
      </c>
      <c r="E25" s="62" t="s">
        <v>213</v>
      </c>
      <c r="F25" s="285">
        <v>175755.19</v>
      </c>
      <c r="G25" s="285">
        <v>30000</v>
      </c>
      <c r="H25" s="285">
        <v>7645.6</v>
      </c>
      <c r="I25" s="62">
        <v>1196330.76</v>
      </c>
      <c r="J25" s="62">
        <v>332479.14</v>
      </c>
      <c r="Q25" s="62">
        <v>-160236.91</v>
      </c>
      <c r="S25" s="62">
        <v>1812784.26</v>
      </c>
      <c r="T25" s="52">
        <v>591540.07999999996</v>
      </c>
      <c r="V25" s="52">
        <v>400</v>
      </c>
      <c r="W25" s="52">
        <v>639680</v>
      </c>
      <c r="X25" s="52">
        <v>6000</v>
      </c>
      <c r="Y25" s="287">
        <v>707560</v>
      </c>
      <c r="AB25" s="287">
        <v>369780.66</v>
      </c>
      <c r="AC25" s="287">
        <v>64215.08</v>
      </c>
      <c r="AF25" s="96">
        <f t="shared" si="1"/>
        <v>213400.79</v>
      </c>
      <c r="AG25" s="44">
        <f t="shared" si="2"/>
        <v>0</v>
      </c>
      <c r="AH25" s="32">
        <f t="shared" si="3"/>
        <v>213400.79</v>
      </c>
      <c r="AI25" s="29">
        <f t="shared" si="4"/>
        <v>1237620.08</v>
      </c>
      <c r="AJ25" s="47">
        <f t="shared" si="5"/>
        <v>1141555.74</v>
      </c>
      <c r="AK25" s="32">
        <f t="shared" si="6"/>
        <v>96064.340000000084</v>
      </c>
    </row>
    <row r="26" spans="1:37" x14ac:dyDescent="0.2">
      <c r="A26" s="105" t="s">
        <v>179</v>
      </c>
      <c r="B26" s="105" t="s">
        <v>209</v>
      </c>
      <c r="C26" s="105">
        <v>3665</v>
      </c>
      <c r="D26" s="105" t="s">
        <v>214</v>
      </c>
      <c r="E26" s="62" t="s">
        <v>214</v>
      </c>
      <c r="F26" s="285">
        <v>136875.06</v>
      </c>
      <c r="G26" s="285">
        <v>0</v>
      </c>
      <c r="H26" s="285">
        <v>55650.09</v>
      </c>
      <c r="I26" s="62">
        <v>47550.36</v>
      </c>
      <c r="J26" s="62">
        <v>-121115.55</v>
      </c>
      <c r="L26" s="286">
        <v>-4661</v>
      </c>
      <c r="M26" s="286">
        <v>12675</v>
      </c>
      <c r="Q26" s="62">
        <v>-1725865.28</v>
      </c>
      <c r="S26" s="62">
        <v>1839928.23</v>
      </c>
      <c r="T26" s="52">
        <v>550073.06999999995</v>
      </c>
      <c r="W26" s="52">
        <v>211666</v>
      </c>
      <c r="Y26" s="287">
        <v>371606</v>
      </c>
      <c r="AB26" s="287">
        <v>341527.38</v>
      </c>
      <c r="AC26" s="287">
        <v>55905.18</v>
      </c>
      <c r="AF26" s="96">
        <f t="shared" si="1"/>
        <v>192525.15</v>
      </c>
      <c r="AG26" s="44">
        <f t="shared" si="2"/>
        <v>8014</v>
      </c>
      <c r="AH26" s="32">
        <f t="shared" si="3"/>
        <v>184511.15</v>
      </c>
      <c r="AI26" s="29">
        <f t="shared" si="4"/>
        <v>761739.07</v>
      </c>
      <c r="AJ26" s="47">
        <f t="shared" si="5"/>
        <v>769038.56</v>
      </c>
      <c r="AK26" s="32">
        <f t="shared" si="6"/>
        <v>-7299.4900000001071</v>
      </c>
    </row>
    <row r="27" spans="1:37" x14ac:dyDescent="0.2">
      <c r="A27" s="105" t="s">
        <v>179</v>
      </c>
      <c r="B27" s="105" t="s">
        <v>209</v>
      </c>
      <c r="C27" s="105">
        <v>4355</v>
      </c>
      <c r="D27" s="105" t="s">
        <v>215</v>
      </c>
      <c r="E27" s="62" t="s">
        <v>215</v>
      </c>
      <c r="F27" s="285">
        <v>473383.25</v>
      </c>
      <c r="G27" s="285">
        <v>0</v>
      </c>
      <c r="H27" s="285">
        <v>10284.379999999999</v>
      </c>
      <c r="I27" s="62">
        <v>2321935.4</v>
      </c>
      <c r="J27" s="62">
        <v>694785</v>
      </c>
      <c r="M27" s="286">
        <v>119900</v>
      </c>
      <c r="Q27" s="62">
        <v>110198.95</v>
      </c>
      <c r="R27" s="62">
        <v>29027.3</v>
      </c>
      <c r="S27" s="62">
        <v>3263098.4</v>
      </c>
      <c r="T27" s="52">
        <v>772561.66</v>
      </c>
      <c r="W27" s="52">
        <v>480040</v>
      </c>
      <c r="Y27" s="287">
        <v>792890</v>
      </c>
      <c r="AB27" s="287">
        <v>388924.88</v>
      </c>
      <c r="AC27" s="287">
        <v>71934.399999999994</v>
      </c>
      <c r="AF27" s="96">
        <f t="shared" si="1"/>
        <v>483667.63</v>
      </c>
      <c r="AG27" s="44">
        <f t="shared" si="2"/>
        <v>119900</v>
      </c>
      <c r="AH27" s="32">
        <f t="shared" si="3"/>
        <v>363767.63</v>
      </c>
      <c r="AI27" s="29">
        <f t="shared" si="4"/>
        <v>1252601.6600000001</v>
      </c>
      <c r="AJ27" s="47">
        <f t="shared" si="5"/>
        <v>1253749.2799999998</v>
      </c>
      <c r="AK27" s="32">
        <f t="shared" si="6"/>
        <v>-1147.6199999996461</v>
      </c>
    </row>
    <row r="28" spans="1:37" x14ac:dyDescent="0.2">
      <c r="A28" s="105" t="s">
        <v>179</v>
      </c>
      <c r="B28" s="105" t="s">
        <v>209</v>
      </c>
      <c r="C28" s="105">
        <v>2703</v>
      </c>
      <c r="D28" s="105" t="s">
        <v>216</v>
      </c>
      <c r="E28" s="62" t="s">
        <v>216</v>
      </c>
      <c r="F28" s="285">
        <v>73609.56</v>
      </c>
      <c r="G28" s="285">
        <v>0</v>
      </c>
      <c r="H28" s="285">
        <v>9159.48</v>
      </c>
      <c r="I28" s="62">
        <v>2514343.9</v>
      </c>
      <c r="J28" s="62">
        <v>643576.91</v>
      </c>
      <c r="P28" s="62">
        <v>24608</v>
      </c>
      <c r="S28" s="62">
        <v>3122820.6</v>
      </c>
      <c r="T28" s="52">
        <v>211579.22</v>
      </c>
      <c r="W28" s="52">
        <v>24680</v>
      </c>
      <c r="Y28" s="287">
        <v>66140</v>
      </c>
      <c r="AB28" s="287">
        <v>154571</v>
      </c>
      <c r="AC28" s="287">
        <v>24710.83</v>
      </c>
      <c r="AF28" s="96">
        <f t="shared" si="1"/>
        <v>82769.039999999994</v>
      </c>
      <c r="AG28" s="44">
        <f t="shared" si="2"/>
        <v>0</v>
      </c>
      <c r="AH28" s="32">
        <f t="shared" si="3"/>
        <v>82769.039999999994</v>
      </c>
      <c r="AI28" s="29">
        <f t="shared" si="4"/>
        <v>236259.22</v>
      </c>
      <c r="AJ28" s="47">
        <f t="shared" si="5"/>
        <v>245421.83000000002</v>
      </c>
      <c r="AK28" s="32">
        <f t="shared" si="6"/>
        <v>-9162.6100000000151</v>
      </c>
    </row>
    <row r="29" spans="1:37" x14ac:dyDescent="0.2">
      <c r="A29" s="105" t="s">
        <v>179</v>
      </c>
      <c r="B29" s="105" t="s">
        <v>209</v>
      </c>
      <c r="C29" s="105">
        <v>3283</v>
      </c>
      <c r="D29" s="105" t="s">
        <v>217</v>
      </c>
      <c r="E29" s="62" t="s">
        <v>217</v>
      </c>
      <c r="F29" s="285">
        <v>299122.34999999998</v>
      </c>
      <c r="G29" s="285">
        <v>0</v>
      </c>
      <c r="H29" s="285">
        <v>14943.43</v>
      </c>
      <c r="I29" s="62">
        <v>1304083.1200000001</v>
      </c>
      <c r="J29" s="62">
        <v>969880.28</v>
      </c>
      <c r="N29" s="286">
        <v>1993056</v>
      </c>
      <c r="R29" s="62">
        <v>-1667681.77</v>
      </c>
      <c r="S29" s="62">
        <v>2219243.12</v>
      </c>
      <c r="T29" s="52">
        <v>622902.26</v>
      </c>
      <c r="W29" s="52">
        <v>145804.44</v>
      </c>
      <c r="X29" s="52">
        <v>7500</v>
      </c>
      <c r="Y29" s="287">
        <v>428346.44</v>
      </c>
      <c r="AB29" s="287">
        <v>245618.41</v>
      </c>
      <c r="AC29" s="287">
        <v>67788.52</v>
      </c>
      <c r="AF29" s="96">
        <f t="shared" si="1"/>
        <v>314065.77999999997</v>
      </c>
      <c r="AG29" s="44">
        <f t="shared" si="2"/>
        <v>1993056</v>
      </c>
      <c r="AH29" s="32">
        <f t="shared" si="3"/>
        <v>-1678990.22</v>
      </c>
      <c r="AI29" s="29">
        <f t="shared" si="4"/>
        <v>776206.7</v>
      </c>
      <c r="AJ29" s="47">
        <f t="shared" si="5"/>
        <v>741753.37</v>
      </c>
      <c r="AK29" s="32">
        <f t="shared" si="6"/>
        <v>34453.329999999958</v>
      </c>
    </row>
    <row r="30" spans="1:37" x14ac:dyDescent="0.2">
      <c r="A30" s="105" t="s">
        <v>179</v>
      </c>
      <c r="B30" s="105" t="s">
        <v>209</v>
      </c>
      <c r="C30" s="105">
        <v>1804</v>
      </c>
      <c r="D30" s="105" t="s">
        <v>218</v>
      </c>
      <c r="E30" s="62" t="s">
        <v>218</v>
      </c>
      <c r="F30" s="285">
        <v>111184.39</v>
      </c>
      <c r="G30" s="285">
        <v>12751.5</v>
      </c>
      <c r="H30" s="285">
        <v>12128.32</v>
      </c>
      <c r="I30" s="62">
        <v>-29666.32</v>
      </c>
      <c r="J30" s="62">
        <v>-51257.88</v>
      </c>
      <c r="M30" s="286">
        <v>0</v>
      </c>
      <c r="N30" s="286">
        <v>0</v>
      </c>
      <c r="O30" s="286">
        <v>0</v>
      </c>
      <c r="Q30" s="62">
        <v>0</v>
      </c>
      <c r="S30" s="62">
        <v>0</v>
      </c>
      <c r="T30" s="52">
        <v>463544.5</v>
      </c>
      <c r="V30" s="52">
        <v>0.57999999999999996</v>
      </c>
      <c r="W30" s="52">
        <v>115684.4</v>
      </c>
      <c r="Y30" s="287">
        <v>300104.40000000002</v>
      </c>
      <c r="AB30" s="287">
        <v>133309.87</v>
      </c>
      <c r="AC30" s="287">
        <v>80924.2</v>
      </c>
      <c r="AF30" s="96">
        <f t="shared" si="1"/>
        <v>136064.21</v>
      </c>
      <c r="AG30" s="44">
        <f t="shared" si="2"/>
        <v>0</v>
      </c>
      <c r="AH30" s="32">
        <f t="shared" si="3"/>
        <v>136064.21</v>
      </c>
      <c r="AI30" s="29">
        <f t="shared" si="4"/>
        <v>579229.48</v>
      </c>
      <c r="AJ30" s="47">
        <f t="shared" si="5"/>
        <v>514338.47000000003</v>
      </c>
      <c r="AK30" s="32">
        <f t="shared" si="6"/>
        <v>64891.009999999951</v>
      </c>
    </row>
    <row r="31" spans="1:37" x14ac:dyDescent="0.2">
      <c r="A31" s="105" t="s">
        <v>179</v>
      </c>
      <c r="B31" s="105" t="s">
        <v>209</v>
      </c>
      <c r="C31" s="105">
        <v>2904</v>
      </c>
      <c r="D31" s="105" t="s">
        <v>219</v>
      </c>
      <c r="E31" s="62" t="s">
        <v>219</v>
      </c>
      <c r="F31" s="285">
        <v>126578.57</v>
      </c>
      <c r="G31" s="285">
        <v>0</v>
      </c>
      <c r="H31" s="285">
        <v>2192.79</v>
      </c>
      <c r="I31" s="62">
        <v>413591</v>
      </c>
      <c r="J31" s="62">
        <v>523458.25</v>
      </c>
      <c r="N31" s="286">
        <v>308400</v>
      </c>
      <c r="O31" s="286">
        <v>20000</v>
      </c>
      <c r="Q31" s="62">
        <v>-2190280.75</v>
      </c>
      <c r="S31" s="62">
        <v>3095144.84</v>
      </c>
      <c r="T31" s="52">
        <v>476610.03</v>
      </c>
      <c r="W31" s="52">
        <v>450036</v>
      </c>
      <c r="X31" s="52">
        <v>109740</v>
      </c>
      <c r="Y31" s="287">
        <v>675372</v>
      </c>
      <c r="AB31" s="287">
        <v>410991.51</v>
      </c>
      <c r="AC31" s="287">
        <v>109872</v>
      </c>
      <c r="AF31" s="96">
        <f t="shared" si="1"/>
        <v>128771.36</v>
      </c>
      <c r="AG31" s="44">
        <f t="shared" si="2"/>
        <v>328400</v>
      </c>
      <c r="AH31" s="32">
        <f t="shared" si="3"/>
        <v>-199628.64</v>
      </c>
      <c r="AI31" s="29">
        <f t="shared" si="4"/>
        <v>1036386.03</v>
      </c>
      <c r="AJ31" s="47">
        <f t="shared" si="5"/>
        <v>1196235.51</v>
      </c>
      <c r="AK31" s="32">
        <f t="shared" si="6"/>
        <v>-159849.47999999998</v>
      </c>
    </row>
    <row r="32" spans="1:37" x14ac:dyDescent="0.2">
      <c r="A32" s="105" t="s">
        <v>179</v>
      </c>
      <c r="B32" s="105" t="s">
        <v>209</v>
      </c>
      <c r="C32" s="105">
        <v>6953</v>
      </c>
      <c r="D32" s="105" t="s">
        <v>220</v>
      </c>
      <c r="E32" s="62" t="s">
        <v>220</v>
      </c>
      <c r="F32" s="285">
        <v>604752.28</v>
      </c>
      <c r="G32" s="285">
        <v>0</v>
      </c>
      <c r="H32" s="285">
        <v>14820</v>
      </c>
      <c r="I32" s="62">
        <v>1208479.76</v>
      </c>
      <c r="J32" s="62">
        <v>4439394.8899999997</v>
      </c>
      <c r="M32" s="286">
        <v>247660</v>
      </c>
      <c r="Q32" s="62">
        <v>-6227238.2800000003</v>
      </c>
      <c r="S32" s="62">
        <v>11903501.289999999</v>
      </c>
      <c r="T32" s="52">
        <v>1368325.4</v>
      </c>
      <c r="U32" s="52">
        <v>702000</v>
      </c>
      <c r="Y32" s="287">
        <v>339640</v>
      </c>
      <c r="AB32" s="287">
        <v>651410.22</v>
      </c>
      <c r="AC32" s="287">
        <v>639969.76</v>
      </c>
      <c r="AF32" s="96">
        <f t="shared" si="1"/>
        <v>619572.28</v>
      </c>
      <c r="AG32" s="44">
        <f t="shared" si="2"/>
        <v>247660</v>
      </c>
      <c r="AH32" s="32">
        <f t="shared" si="3"/>
        <v>371912.28</v>
      </c>
      <c r="AI32" s="29">
        <f t="shared" si="4"/>
        <v>2070325.4</v>
      </c>
      <c r="AJ32" s="47">
        <f t="shared" si="5"/>
        <v>1631019.98</v>
      </c>
      <c r="AK32" s="32">
        <f t="shared" si="6"/>
        <v>439305.41999999993</v>
      </c>
    </row>
    <row r="33" spans="1:37" x14ac:dyDescent="0.2">
      <c r="A33" s="105" t="s">
        <v>179</v>
      </c>
      <c r="B33" s="105" t="s">
        <v>209</v>
      </c>
      <c r="C33" s="105">
        <v>5358</v>
      </c>
      <c r="D33" s="105" t="s">
        <v>221</v>
      </c>
      <c r="E33" s="62" t="s">
        <v>221</v>
      </c>
      <c r="F33" s="285">
        <v>177063.53</v>
      </c>
      <c r="G33" s="285">
        <v>0</v>
      </c>
      <c r="H33" s="285">
        <v>33802.879999999997</v>
      </c>
      <c r="I33" s="62">
        <v>1814382.73</v>
      </c>
      <c r="J33" s="62">
        <v>15</v>
      </c>
      <c r="S33" s="62">
        <v>4127803.68</v>
      </c>
      <c r="T33" s="52">
        <v>828494.78</v>
      </c>
      <c r="W33" s="52">
        <v>375000</v>
      </c>
      <c r="Y33" s="287">
        <v>727240</v>
      </c>
      <c r="AB33" s="287">
        <v>303025.03999999998</v>
      </c>
      <c r="AC33" s="287">
        <v>37041.64</v>
      </c>
      <c r="AF33" s="96">
        <f t="shared" si="1"/>
        <v>210866.41</v>
      </c>
      <c r="AG33" s="44">
        <f t="shared" si="2"/>
        <v>0</v>
      </c>
      <c r="AH33" s="32">
        <f t="shared" si="3"/>
        <v>210866.41</v>
      </c>
      <c r="AI33" s="29">
        <f t="shared" si="4"/>
        <v>1203494.78</v>
      </c>
      <c r="AJ33" s="47">
        <f t="shared" si="5"/>
        <v>1067306.68</v>
      </c>
      <c r="AK33" s="32">
        <f t="shared" si="6"/>
        <v>136188.10000000009</v>
      </c>
    </row>
    <row r="34" spans="1:37" x14ac:dyDescent="0.2">
      <c r="A34" s="105" t="s">
        <v>179</v>
      </c>
      <c r="B34" s="105" t="s">
        <v>209</v>
      </c>
      <c r="C34" s="105">
        <v>1450</v>
      </c>
      <c r="D34" s="105" t="s">
        <v>222</v>
      </c>
      <c r="E34" s="62" t="s">
        <v>222</v>
      </c>
      <c r="F34" s="285">
        <v>244492.91</v>
      </c>
      <c r="G34" s="285">
        <v>69887.399999999994</v>
      </c>
      <c r="H34" s="285">
        <v>141774.6</v>
      </c>
      <c r="I34" s="62">
        <v>724624.67</v>
      </c>
      <c r="J34" s="62">
        <v>196843.45</v>
      </c>
      <c r="R34" s="62">
        <v>1238239.96</v>
      </c>
      <c r="T34" s="52">
        <v>722157.69</v>
      </c>
      <c r="X34" s="52">
        <v>90</v>
      </c>
      <c r="Y34" s="287">
        <v>248579</v>
      </c>
      <c r="AB34" s="287">
        <v>269685.86</v>
      </c>
      <c r="AC34" s="287">
        <v>63049.760000000002</v>
      </c>
      <c r="AF34" s="96">
        <f t="shared" si="1"/>
        <v>456154.91000000003</v>
      </c>
      <c r="AG34" s="44">
        <f t="shared" si="2"/>
        <v>0</v>
      </c>
      <c r="AH34" s="32">
        <f t="shared" si="3"/>
        <v>456154.91000000003</v>
      </c>
      <c r="AI34" s="29">
        <f t="shared" si="4"/>
        <v>722247.69</v>
      </c>
      <c r="AJ34" s="47">
        <f t="shared" si="5"/>
        <v>581314.62</v>
      </c>
      <c r="AK34" s="32">
        <f t="shared" si="6"/>
        <v>140933.06999999995</v>
      </c>
    </row>
    <row r="35" spans="1:37" x14ac:dyDescent="0.2">
      <c r="A35" s="105" t="s">
        <v>179</v>
      </c>
      <c r="B35" s="105" t="s">
        <v>209</v>
      </c>
      <c r="C35" s="105">
        <v>1590</v>
      </c>
      <c r="D35" s="105" t="s">
        <v>223</v>
      </c>
      <c r="E35" s="62" t="s">
        <v>223</v>
      </c>
      <c r="F35" s="285">
        <v>157689.14000000001</v>
      </c>
      <c r="G35" s="285">
        <v>8352</v>
      </c>
      <c r="H35" s="285">
        <v>40845.49</v>
      </c>
      <c r="I35" s="62">
        <v>678832.54</v>
      </c>
      <c r="J35" s="62">
        <v>408065.49</v>
      </c>
      <c r="K35" s="62">
        <v>1</v>
      </c>
      <c r="S35" s="62">
        <v>2563303.2200000002</v>
      </c>
      <c r="T35" s="52">
        <v>691849.2</v>
      </c>
      <c r="W35" s="52">
        <v>138660</v>
      </c>
      <c r="Y35" s="287">
        <v>371598</v>
      </c>
      <c r="AB35" s="287">
        <v>203717.74</v>
      </c>
      <c r="AC35" s="287">
        <v>112877.86</v>
      </c>
      <c r="AF35" s="96">
        <f t="shared" si="1"/>
        <v>206886.63</v>
      </c>
      <c r="AG35" s="44">
        <f t="shared" si="2"/>
        <v>0</v>
      </c>
      <c r="AH35" s="32">
        <f t="shared" si="3"/>
        <v>206886.63</v>
      </c>
      <c r="AI35" s="29">
        <f t="shared" si="4"/>
        <v>830509.2</v>
      </c>
      <c r="AJ35" s="47">
        <f t="shared" si="5"/>
        <v>688193.6</v>
      </c>
      <c r="AK35" s="32">
        <f t="shared" si="6"/>
        <v>142315.59999999998</v>
      </c>
    </row>
    <row r="36" spans="1:37" x14ac:dyDescent="0.2">
      <c r="A36" s="105" t="s">
        <v>182</v>
      </c>
      <c r="B36" s="105" t="s">
        <v>225</v>
      </c>
      <c r="C36" s="105">
        <v>6255</v>
      </c>
      <c r="D36" s="105" t="s">
        <v>227</v>
      </c>
      <c r="E36" s="62" t="s">
        <v>227</v>
      </c>
      <c r="F36" s="285">
        <v>1309731.1000000001</v>
      </c>
      <c r="G36" s="285">
        <v>3378</v>
      </c>
      <c r="H36" s="285">
        <v>39184.910000000003</v>
      </c>
      <c r="I36" s="62">
        <v>816857.25</v>
      </c>
      <c r="J36" s="62">
        <v>94547.74</v>
      </c>
      <c r="M36" s="286">
        <v>17329</v>
      </c>
      <c r="N36" s="286">
        <v>342690</v>
      </c>
      <c r="O36" s="286">
        <v>0</v>
      </c>
      <c r="S36" s="62">
        <v>3551030.77</v>
      </c>
      <c r="T36" s="52">
        <v>400517.64</v>
      </c>
      <c r="W36" s="52">
        <v>628714.78</v>
      </c>
      <c r="Y36" s="287">
        <v>849124.78</v>
      </c>
      <c r="AB36" s="287">
        <v>148928.23000000001</v>
      </c>
      <c r="AC36" s="287">
        <v>48378.44</v>
      </c>
      <c r="AF36" s="96">
        <f t="shared" si="1"/>
        <v>1352294.01</v>
      </c>
      <c r="AG36" s="44">
        <f t="shared" si="2"/>
        <v>360019</v>
      </c>
      <c r="AH36" s="32">
        <f t="shared" si="3"/>
        <v>992275.01</v>
      </c>
      <c r="AI36" s="29">
        <f t="shared" si="4"/>
        <v>1029232.42</v>
      </c>
      <c r="AJ36" s="47">
        <f t="shared" si="5"/>
        <v>1046431.45</v>
      </c>
      <c r="AK36" s="32">
        <f t="shared" si="6"/>
        <v>-17199.029999999912</v>
      </c>
    </row>
    <row r="37" spans="1:37" x14ac:dyDescent="0.2">
      <c r="A37" s="105" t="s">
        <v>182</v>
      </c>
      <c r="B37" s="105" t="s">
        <v>225</v>
      </c>
      <c r="C37" s="105">
        <v>4295</v>
      </c>
      <c r="D37" s="105" t="s">
        <v>228</v>
      </c>
      <c r="E37" s="62" t="s">
        <v>228</v>
      </c>
      <c r="F37" s="285">
        <v>527396.29</v>
      </c>
      <c r="G37" s="285">
        <v>10484</v>
      </c>
      <c r="H37" s="285">
        <v>5527.22</v>
      </c>
      <c r="I37" s="62">
        <v>485491.94</v>
      </c>
      <c r="J37" s="62">
        <v>300367.98</v>
      </c>
      <c r="M37" s="286">
        <v>21679.200000000001</v>
      </c>
      <c r="N37" s="286">
        <v>26480</v>
      </c>
      <c r="O37" s="286">
        <v>173</v>
      </c>
      <c r="R37" s="62">
        <v>-18121.43</v>
      </c>
      <c r="S37" s="62">
        <v>1930924.79</v>
      </c>
      <c r="T37" s="52">
        <v>311905.43</v>
      </c>
      <c r="W37" s="52">
        <v>186480</v>
      </c>
      <c r="Y37" s="287">
        <v>274683</v>
      </c>
      <c r="AB37" s="287">
        <v>74919.199999999997</v>
      </c>
      <c r="AC37" s="287">
        <v>84192.61</v>
      </c>
      <c r="AD37" s="287">
        <v>0</v>
      </c>
      <c r="AF37" s="96">
        <f t="shared" si="1"/>
        <v>543407.51</v>
      </c>
      <c r="AG37" s="44">
        <f t="shared" si="2"/>
        <v>48332.2</v>
      </c>
      <c r="AH37" s="32">
        <f t="shared" si="3"/>
        <v>495075.31</v>
      </c>
      <c r="AI37" s="29">
        <f t="shared" si="4"/>
        <v>498385.43</v>
      </c>
      <c r="AJ37" s="47">
        <f t="shared" si="5"/>
        <v>433794.81</v>
      </c>
      <c r="AK37" s="32">
        <f t="shared" si="6"/>
        <v>64590.619999999995</v>
      </c>
    </row>
    <row r="38" spans="1:37" x14ac:dyDescent="0.2">
      <c r="A38" s="105" t="s">
        <v>182</v>
      </c>
      <c r="B38" s="105" t="s">
        <v>225</v>
      </c>
      <c r="C38" s="105">
        <v>5791</v>
      </c>
      <c r="D38" s="105" t="s">
        <v>229</v>
      </c>
      <c r="E38" s="62" t="s">
        <v>229</v>
      </c>
      <c r="F38" s="285">
        <v>245624.41</v>
      </c>
      <c r="G38" s="285">
        <v>49958</v>
      </c>
      <c r="H38" s="285">
        <v>8801.16</v>
      </c>
      <c r="I38" s="62">
        <v>266936.44</v>
      </c>
      <c r="J38" s="62">
        <v>217156.83</v>
      </c>
      <c r="M38" s="286">
        <v>31032.31</v>
      </c>
      <c r="N38" s="286">
        <v>188280</v>
      </c>
      <c r="O38" s="286">
        <v>619.35</v>
      </c>
      <c r="R38" s="62">
        <v>133908.93</v>
      </c>
      <c r="S38" s="62">
        <v>2854572.07</v>
      </c>
      <c r="T38" s="52">
        <v>532613.86</v>
      </c>
      <c r="U38" s="52">
        <v>88240</v>
      </c>
      <c r="W38" s="52">
        <v>109305</v>
      </c>
      <c r="Y38" s="287">
        <v>371888</v>
      </c>
      <c r="AA38" s="287">
        <v>760</v>
      </c>
      <c r="AB38" s="287">
        <v>279049.94</v>
      </c>
      <c r="AC38" s="287">
        <v>141124.31</v>
      </c>
      <c r="AE38" s="287">
        <v>58000</v>
      </c>
      <c r="AF38" s="96">
        <f t="shared" si="1"/>
        <v>304383.57</v>
      </c>
      <c r="AG38" s="44">
        <f t="shared" si="2"/>
        <v>219931.66</v>
      </c>
      <c r="AH38" s="32">
        <f t="shared" si="3"/>
        <v>84451.91</v>
      </c>
      <c r="AI38" s="29">
        <f t="shared" si="4"/>
        <v>730158.86</v>
      </c>
      <c r="AJ38" s="47">
        <f t="shared" si="5"/>
        <v>850822.25</v>
      </c>
      <c r="AK38" s="32">
        <f t="shared" si="6"/>
        <v>-120663.39000000001</v>
      </c>
    </row>
    <row r="39" spans="1:37" x14ac:dyDescent="0.2">
      <c r="A39" s="105" t="s">
        <v>182</v>
      </c>
      <c r="B39" s="105" t="s">
        <v>225</v>
      </c>
      <c r="C39" s="105">
        <v>2483</v>
      </c>
      <c r="D39" s="105" t="s">
        <v>230</v>
      </c>
      <c r="E39" s="62" t="s">
        <v>230</v>
      </c>
      <c r="F39" s="285">
        <v>541711.77</v>
      </c>
      <c r="G39" s="285">
        <v>32446</v>
      </c>
      <c r="H39" s="285">
        <v>24441.42</v>
      </c>
      <c r="I39" s="62">
        <v>552534.93000000005</v>
      </c>
      <c r="J39" s="62">
        <v>87884.6</v>
      </c>
      <c r="M39" s="286">
        <v>10855.25</v>
      </c>
      <c r="N39" s="286">
        <v>23250</v>
      </c>
      <c r="P39" s="62">
        <v>20000</v>
      </c>
      <c r="Q39" s="62">
        <v>-261641.49</v>
      </c>
      <c r="S39" s="62">
        <v>1440362.48</v>
      </c>
      <c r="T39" s="52">
        <v>341727.28</v>
      </c>
      <c r="V39" s="52">
        <v>3.11</v>
      </c>
      <c r="W39" s="52">
        <v>258932.4</v>
      </c>
      <c r="Y39" s="287">
        <v>335772.4</v>
      </c>
      <c r="AB39" s="287">
        <v>187065.91</v>
      </c>
      <c r="AC39" s="287">
        <v>45793</v>
      </c>
      <c r="AF39" s="96">
        <f t="shared" si="1"/>
        <v>598599.19000000006</v>
      </c>
      <c r="AG39" s="44">
        <f t="shared" si="2"/>
        <v>34105.25</v>
      </c>
      <c r="AH39" s="32">
        <f t="shared" si="3"/>
        <v>564493.94000000006</v>
      </c>
      <c r="AI39" s="29">
        <f t="shared" si="4"/>
        <v>600662.79</v>
      </c>
      <c r="AJ39" s="47">
        <f t="shared" si="5"/>
        <v>568631.31000000006</v>
      </c>
      <c r="AK39" s="32">
        <f t="shared" si="6"/>
        <v>32031.479999999981</v>
      </c>
    </row>
    <row r="40" spans="1:37" x14ac:dyDescent="0.2">
      <c r="A40" s="105" t="s">
        <v>182</v>
      </c>
      <c r="B40" s="105" t="s">
        <v>225</v>
      </c>
      <c r="C40" s="105">
        <v>2151</v>
      </c>
      <c r="D40" s="105" t="s">
        <v>231</v>
      </c>
      <c r="E40" s="62" t="s">
        <v>231</v>
      </c>
      <c r="F40" s="285">
        <v>397696.06</v>
      </c>
      <c r="G40" s="285">
        <v>15140.59</v>
      </c>
      <c r="H40" s="285">
        <v>13573.61</v>
      </c>
      <c r="I40" s="62">
        <v>98535.45</v>
      </c>
      <c r="J40" s="62">
        <v>250337.82</v>
      </c>
      <c r="M40" s="286">
        <v>13712.5</v>
      </c>
      <c r="N40" s="286">
        <v>43470</v>
      </c>
      <c r="R40" s="62">
        <v>100154.92</v>
      </c>
      <c r="S40" s="62">
        <v>455164.99</v>
      </c>
      <c r="T40" s="52">
        <v>332939.09000000003</v>
      </c>
      <c r="V40" s="52">
        <v>2.2999999999999998</v>
      </c>
      <c r="W40" s="52">
        <v>332064.53999999998</v>
      </c>
      <c r="X40" s="52">
        <v>527</v>
      </c>
      <c r="Y40" s="287">
        <v>545200.54</v>
      </c>
      <c r="Z40" s="287">
        <v>7440</v>
      </c>
      <c r="AB40" s="287">
        <v>154030.6</v>
      </c>
      <c r="AC40" s="287">
        <v>19302.16</v>
      </c>
      <c r="AF40" s="96">
        <f t="shared" si="1"/>
        <v>426410.26</v>
      </c>
      <c r="AG40" s="44">
        <f t="shared" si="2"/>
        <v>57182.5</v>
      </c>
      <c r="AH40" s="32">
        <f t="shared" si="3"/>
        <v>369227.76</v>
      </c>
      <c r="AI40" s="29">
        <f t="shared" si="4"/>
        <v>665532.92999999993</v>
      </c>
      <c r="AJ40" s="47">
        <f t="shared" si="5"/>
        <v>725973.3</v>
      </c>
      <c r="AK40" s="32">
        <f t="shared" si="6"/>
        <v>-60440.370000000112</v>
      </c>
    </row>
    <row r="41" spans="1:37" x14ac:dyDescent="0.2">
      <c r="A41" s="105" t="s">
        <v>182</v>
      </c>
      <c r="B41" s="105" t="s">
        <v>225</v>
      </c>
      <c r="C41" s="105">
        <v>2636</v>
      </c>
      <c r="D41" s="105" t="s">
        <v>232</v>
      </c>
      <c r="E41" s="62" t="s">
        <v>232</v>
      </c>
      <c r="F41" s="285">
        <v>376857.92</v>
      </c>
      <c r="G41" s="285">
        <v>218</v>
      </c>
      <c r="H41" s="285">
        <v>24971.55</v>
      </c>
      <c r="I41" s="62">
        <v>274078.07</v>
      </c>
      <c r="J41" s="62">
        <v>173633.81</v>
      </c>
      <c r="M41" s="286">
        <v>10102</v>
      </c>
      <c r="N41" s="286">
        <v>320602.88</v>
      </c>
      <c r="O41" s="286">
        <v>6472.41</v>
      </c>
      <c r="R41" s="62">
        <v>-72483.31</v>
      </c>
      <c r="S41" s="62">
        <v>1976836.89</v>
      </c>
      <c r="T41" s="52">
        <v>313578.48</v>
      </c>
      <c r="W41" s="52">
        <v>298405.14</v>
      </c>
      <c r="Y41" s="287">
        <v>389041.14</v>
      </c>
      <c r="AA41" s="287">
        <v>35610</v>
      </c>
      <c r="AB41" s="287">
        <v>198534.25</v>
      </c>
      <c r="AC41" s="287">
        <v>62236.28</v>
      </c>
      <c r="AF41" s="96">
        <f t="shared" si="1"/>
        <v>402047.47</v>
      </c>
      <c r="AG41" s="44">
        <f t="shared" si="2"/>
        <v>337177.29</v>
      </c>
      <c r="AH41" s="32">
        <f t="shared" si="3"/>
        <v>64870.179999999993</v>
      </c>
      <c r="AI41" s="29">
        <f t="shared" si="4"/>
        <v>611983.62</v>
      </c>
      <c r="AJ41" s="47">
        <f t="shared" si="5"/>
        <v>685421.67</v>
      </c>
      <c r="AK41" s="32">
        <f t="shared" si="6"/>
        <v>-73438.050000000047</v>
      </c>
    </row>
    <row r="42" spans="1:37" x14ac:dyDescent="0.2">
      <c r="A42" s="105" t="s">
        <v>182</v>
      </c>
      <c r="B42" s="105" t="s">
        <v>225</v>
      </c>
      <c r="C42" s="105">
        <v>4545</v>
      </c>
      <c r="D42" s="105" t="s">
        <v>233</v>
      </c>
      <c r="E42" s="62" t="s">
        <v>233</v>
      </c>
      <c r="F42" s="285">
        <v>356627.74</v>
      </c>
      <c r="G42" s="285">
        <v>50747</v>
      </c>
      <c r="H42" s="285">
        <v>66172.820000000007</v>
      </c>
      <c r="I42" s="62">
        <v>638111.31999999995</v>
      </c>
      <c r="J42" s="62">
        <v>241822.21</v>
      </c>
      <c r="M42" s="286">
        <v>18097.88</v>
      </c>
      <c r="N42" s="286">
        <v>163225</v>
      </c>
      <c r="O42" s="286">
        <v>2992.66</v>
      </c>
      <c r="R42" s="62">
        <v>1444</v>
      </c>
      <c r="S42" s="62">
        <v>1732965.71</v>
      </c>
      <c r="T42" s="52">
        <v>353445.71</v>
      </c>
      <c r="U42" s="52">
        <v>7200</v>
      </c>
      <c r="W42" s="52">
        <v>220253.5</v>
      </c>
      <c r="Y42" s="287">
        <v>444073.5</v>
      </c>
      <c r="AA42" s="287">
        <v>6260</v>
      </c>
      <c r="AB42" s="287">
        <v>348405.1</v>
      </c>
      <c r="AC42" s="287">
        <v>75226.38</v>
      </c>
      <c r="AF42" s="96">
        <f t="shared" si="1"/>
        <v>473547.56</v>
      </c>
      <c r="AG42" s="44">
        <f t="shared" si="2"/>
        <v>184315.54</v>
      </c>
      <c r="AH42" s="32">
        <f t="shared" si="3"/>
        <v>289232.02</v>
      </c>
      <c r="AI42" s="29">
        <f t="shared" si="4"/>
        <v>580899.21</v>
      </c>
      <c r="AJ42" s="47">
        <f t="shared" si="5"/>
        <v>873964.98</v>
      </c>
      <c r="AK42" s="32">
        <f t="shared" si="6"/>
        <v>-293065.77</v>
      </c>
    </row>
    <row r="43" spans="1:37" x14ac:dyDescent="0.2">
      <c r="A43" s="105" t="s">
        <v>182</v>
      </c>
      <c r="B43" s="105" t="s">
        <v>225</v>
      </c>
      <c r="C43" s="105">
        <v>2870</v>
      </c>
      <c r="D43" s="105" t="s">
        <v>234</v>
      </c>
      <c r="E43" s="62" t="s">
        <v>234</v>
      </c>
      <c r="F43" s="285">
        <v>536016.98</v>
      </c>
      <c r="G43" s="285">
        <v>38851.08</v>
      </c>
      <c r="H43" s="285">
        <v>94463.34</v>
      </c>
      <c r="I43" s="62">
        <v>524178.6</v>
      </c>
      <c r="J43" s="62">
        <v>138196.68</v>
      </c>
      <c r="M43" s="286">
        <v>11567.71</v>
      </c>
      <c r="N43" s="286">
        <v>83800</v>
      </c>
      <c r="O43" s="286">
        <v>793</v>
      </c>
      <c r="S43" s="62">
        <v>2083523.09</v>
      </c>
      <c r="T43" s="52">
        <v>332819.57</v>
      </c>
      <c r="W43" s="52">
        <v>236302.5</v>
      </c>
      <c r="Y43" s="287">
        <v>407582.5</v>
      </c>
      <c r="Z43" s="287">
        <v>5420</v>
      </c>
      <c r="AB43" s="287">
        <v>207106.94</v>
      </c>
      <c r="AC43" s="287">
        <v>145095.82</v>
      </c>
      <c r="AE43" s="287">
        <v>5200</v>
      </c>
      <c r="AF43" s="96">
        <f t="shared" si="1"/>
        <v>669331.39999999991</v>
      </c>
      <c r="AG43" s="44">
        <f t="shared" si="2"/>
        <v>96160.709999999992</v>
      </c>
      <c r="AH43" s="32">
        <f t="shared" si="3"/>
        <v>573170.68999999994</v>
      </c>
      <c r="AI43" s="29">
        <f t="shared" si="4"/>
        <v>569122.07000000007</v>
      </c>
      <c r="AJ43" s="47">
        <f t="shared" si="5"/>
        <v>770405.26</v>
      </c>
      <c r="AK43" s="32">
        <f t="shared" si="6"/>
        <v>-201283.18999999994</v>
      </c>
    </row>
    <row r="44" spans="1:37" x14ac:dyDescent="0.2">
      <c r="A44" s="105" t="s">
        <v>182</v>
      </c>
      <c r="B44" s="105" t="s">
        <v>225</v>
      </c>
      <c r="C44" s="105">
        <v>3482</v>
      </c>
      <c r="D44" s="105" t="s">
        <v>235</v>
      </c>
      <c r="E44" s="62" t="s">
        <v>235</v>
      </c>
      <c r="F44" s="285">
        <v>300619.69</v>
      </c>
      <c r="G44" s="285">
        <v>0</v>
      </c>
      <c r="H44" s="285">
        <v>13982.93</v>
      </c>
      <c r="I44" s="62">
        <v>1119748.42</v>
      </c>
      <c r="J44" s="62">
        <v>279431.39</v>
      </c>
      <c r="L44" s="286">
        <v>0</v>
      </c>
      <c r="M44" s="286">
        <v>13180.64</v>
      </c>
      <c r="T44" s="52">
        <v>287598.09000000003</v>
      </c>
      <c r="W44" s="52">
        <v>239610</v>
      </c>
      <c r="Y44" s="287">
        <v>425106</v>
      </c>
      <c r="AB44" s="287">
        <v>186536.95999999999</v>
      </c>
      <c r="AC44" s="287">
        <v>74399.44</v>
      </c>
      <c r="AF44" s="96">
        <f t="shared" si="1"/>
        <v>314602.62</v>
      </c>
      <c r="AG44" s="44">
        <f t="shared" si="2"/>
        <v>13180.64</v>
      </c>
      <c r="AH44" s="32">
        <f t="shared" si="3"/>
        <v>301421.98</v>
      </c>
      <c r="AI44" s="29">
        <f t="shared" si="4"/>
        <v>527208.09000000008</v>
      </c>
      <c r="AJ44" s="47">
        <f t="shared" si="5"/>
        <v>686042.39999999991</v>
      </c>
      <c r="AK44" s="32">
        <f t="shared" si="6"/>
        <v>-158834.30999999982</v>
      </c>
    </row>
    <row r="45" spans="1:37" x14ac:dyDescent="0.2">
      <c r="A45" s="105" t="s">
        <v>182</v>
      </c>
      <c r="B45" s="105" t="s">
        <v>225</v>
      </c>
      <c r="C45" s="105">
        <v>4225</v>
      </c>
      <c r="D45" s="105" t="s">
        <v>236</v>
      </c>
      <c r="E45" s="62" t="s">
        <v>236</v>
      </c>
      <c r="F45" s="285">
        <v>80959.460000000006</v>
      </c>
      <c r="G45" s="285">
        <v>78102.58</v>
      </c>
      <c r="H45" s="285">
        <v>44171.35</v>
      </c>
      <c r="I45" s="62">
        <v>726551.72</v>
      </c>
      <c r="J45" s="62">
        <v>319956.40999999997</v>
      </c>
      <c r="M45" s="286">
        <v>31099.96</v>
      </c>
      <c r="N45" s="286">
        <v>20000</v>
      </c>
      <c r="O45" s="286">
        <v>2770.73</v>
      </c>
      <c r="S45" s="62">
        <v>1500565.11</v>
      </c>
      <c r="T45" s="52">
        <v>519649.73</v>
      </c>
      <c r="W45" s="52">
        <v>285950</v>
      </c>
      <c r="X45" s="52">
        <v>9200</v>
      </c>
      <c r="Y45" s="287">
        <v>545546</v>
      </c>
      <c r="AB45" s="287">
        <v>234905.49</v>
      </c>
      <c r="AC45" s="287">
        <v>77384.509999999995</v>
      </c>
      <c r="AF45" s="96">
        <f t="shared" si="1"/>
        <v>203233.39</v>
      </c>
      <c r="AG45" s="44">
        <f t="shared" si="2"/>
        <v>53870.69</v>
      </c>
      <c r="AH45" s="32">
        <f t="shared" si="3"/>
        <v>149362.70000000001</v>
      </c>
      <c r="AI45" s="29">
        <f t="shared" si="4"/>
        <v>814799.73</v>
      </c>
      <c r="AJ45" s="47">
        <f t="shared" si="5"/>
        <v>857836</v>
      </c>
      <c r="AK45" s="32">
        <f t="shared" si="6"/>
        <v>-43036.270000000019</v>
      </c>
    </row>
    <row r="46" spans="1:37" x14ac:dyDescent="0.2">
      <c r="A46" s="105" t="s">
        <v>182</v>
      </c>
      <c r="B46" s="105" t="s">
        <v>225</v>
      </c>
      <c r="C46" s="105">
        <v>3058</v>
      </c>
      <c r="D46" s="105" t="s">
        <v>238</v>
      </c>
      <c r="E46" s="62" t="s">
        <v>238</v>
      </c>
      <c r="F46" s="285">
        <v>138161.91</v>
      </c>
      <c r="G46" s="285">
        <v>2219</v>
      </c>
      <c r="H46" s="285">
        <v>12967.29</v>
      </c>
      <c r="I46" s="62">
        <v>38810.410000000003</v>
      </c>
      <c r="J46" s="62">
        <v>237279.92</v>
      </c>
      <c r="K46" s="62">
        <v>1</v>
      </c>
      <c r="M46" s="286">
        <v>14600</v>
      </c>
      <c r="N46" s="286">
        <v>45350</v>
      </c>
      <c r="S46" s="62">
        <v>2280594.58</v>
      </c>
      <c r="T46" s="52">
        <v>373917.76</v>
      </c>
      <c r="W46" s="52">
        <v>534999</v>
      </c>
      <c r="Y46" s="287">
        <v>639679</v>
      </c>
      <c r="AB46" s="287">
        <v>213135.97</v>
      </c>
      <c r="AC46" s="287">
        <v>59092.04</v>
      </c>
      <c r="AF46" s="96">
        <f t="shared" si="1"/>
        <v>153348.20000000001</v>
      </c>
      <c r="AG46" s="44">
        <f t="shared" si="2"/>
        <v>59950</v>
      </c>
      <c r="AH46" s="32">
        <f t="shared" si="3"/>
        <v>93398.200000000012</v>
      </c>
      <c r="AI46" s="29">
        <f t="shared" si="4"/>
        <v>908916.76</v>
      </c>
      <c r="AJ46" s="47">
        <f t="shared" si="5"/>
        <v>911907.01</v>
      </c>
      <c r="AK46" s="32">
        <f t="shared" si="6"/>
        <v>-2990.25</v>
      </c>
    </row>
    <row r="47" spans="1:37" x14ac:dyDescent="0.2">
      <c r="A47" s="105" t="s">
        <v>184</v>
      </c>
      <c r="B47" s="105" t="s">
        <v>240</v>
      </c>
      <c r="C47" s="105">
        <v>2820</v>
      </c>
      <c r="D47" s="105" t="s">
        <v>242</v>
      </c>
      <c r="E47" s="62" t="s">
        <v>242</v>
      </c>
      <c r="F47" s="285">
        <v>316731.25</v>
      </c>
      <c r="G47" s="285">
        <v>11516</v>
      </c>
      <c r="H47" s="285">
        <v>5481.05</v>
      </c>
      <c r="I47" s="62">
        <v>5687992.4900000002</v>
      </c>
      <c r="J47" s="62">
        <v>1342563.27</v>
      </c>
      <c r="M47" s="286">
        <v>10452</v>
      </c>
      <c r="Q47" s="62">
        <v>-1171647.55</v>
      </c>
      <c r="R47" s="62">
        <v>-275915.02</v>
      </c>
      <c r="S47" s="62">
        <v>2114009</v>
      </c>
      <c r="T47" s="52">
        <v>139066.48000000001</v>
      </c>
      <c r="V47" s="52">
        <v>98.67</v>
      </c>
      <c r="W47" s="52">
        <v>273041.2</v>
      </c>
      <c r="Y47" s="287">
        <v>357701.2</v>
      </c>
      <c r="AA47" s="287">
        <v>3500</v>
      </c>
      <c r="AB47" s="287">
        <v>164149.22</v>
      </c>
      <c r="AC47" s="287">
        <v>181418.51</v>
      </c>
      <c r="AF47" s="96">
        <f t="shared" si="1"/>
        <v>333728.3</v>
      </c>
      <c r="AG47" s="44">
        <f t="shared" si="2"/>
        <v>10452</v>
      </c>
      <c r="AH47" s="32">
        <f t="shared" si="3"/>
        <v>323276.3</v>
      </c>
      <c r="AI47" s="29">
        <f t="shared" si="4"/>
        <v>412206.35000000003</v>
      </c>
      <c r="AJ47" s="47">
        <f t="shared" si="5"/>
        <v>706768.93</v>
      </c>
      <c r="AK47" s="32">
        <f t="shared" si="6"/>
        <v>-294562.58</v>
      </c>
    </row>
    <row r="48" spans="1:37" x14ac:dyDescent="0.2">
      <c r="A48" s="105" t="s">
        <v>184</v>
      </c>
      <c r="B48" s="105" t="s">
        <v>240</v>
      </c>
      <c r="C48" s="105">
        <v>3895</v>
      </c>
      <c r="D48" s="105" t="s">
        <v>243</v>
      </c>
      <c r="E48" s="62" t="s">
        <v>243</v>
      </c>
      <c r="F48" s="285">
        <v>200217.81</v>
      </c>
      <c r="G48" s="285">
        <v>53890.9</v>
      </c>
      <c r="H48" s="285">
        <v>31923.52</v>
      </c>
      <c r="I48" s="62">
        <v>3420019.77</v>
      </c>
      <c r="J48" s="62">
        <v>142788.24</v>
      </c>
      <c r="L48" s="286">
        <v>0</v>
      </c>
      <c r="M48" s="286">
        <v>32964</v>
      </c>
      <c r="N48" s="286">
        <v>31440</v>
      </c>
      <c r="O48" s="286">
        <v>247</v>
      </c>
      <c r="Q48" s="62">
        <v>488987.81</v>
      </c>
      <c r="R48" s="62">
        <v>78887.83</v>
      </c>
      <c r="S48" s="62">
        <v>1646714.98</v>
      </c>
      <c r="T48" s="52">
        <v>372195.41</v>
      </c>
      <c r="W48" s="52">
        <v>134442</v>
      </c>
      <c r="Y48" s="287">
        <v>308082</v>
      </c>
      <c r="AB48" s="287">
        <v>275043.49</v>
      </c>
      <c r="AC48" s="287">
        <v>88763.9</v>
      </c>
      <c r="AF48" s="96">
        <f t="shared" si="1"/>
        <v>286032.23</v>
      </c>
      <c r="AG48" s="44">
        <f t="shared" si="2"/>
        <v>64651</v>
      </c>
      <c r="AH48" s="32">
        <f t="shared" si="3"/>
        <v>221381.22999999998</v>
      </c>
      <c r="AI48" s="29">
        <f t="shared" si="4"/>
        <v>506637.41</v>
      </c>
      <c r="AJ48" s="47">
        <f t="shared" si="5"/>
        <v>671889.39</v>
      </c>
      <c r="AK48" s="32">
        <f t="shared" si="6"/>
        <v>-165251.98000000004</v>
      </c>
    </row>
    <row r="49" spans="1:37" x14ac:dyDescent="0.2">
      <c r="A49" s="105" t="s">
        <v>184</v>
      </c>
      <c r="B49" s="105" t="s">
        <v>240</v>
      </c>
      <c r="C49" s="105">
        <v>2041</v>
      </c>
      <c r="D49" s="105" t="s">
        <v>244</v>
      </c>
      <c r="E49" s="62" t="s">
        <v>244</v>
      </c>
      <c r="F49" s="285">
        <v>703757.04</v>
      </c>
      <c r="G49" s="285">
        <v>0</v>
      </c>
      <c r="H49" s="285">
        <v>10741.15</v>
      </c>
      <c r="I49" s="62">
        <v>1691999.1</v>
      </c>
      <c r="J49" s="62">
        <v>2098663.5699999998</v>
      </c>
      <c r="K49" s="62">
        <v>73999</v>
      </c>
      <c r="L49" s="286">
        <v>0</v>
      </c>
      <c r="M49" s="286">
        <v>11210</v>
      </c>
      <c r="R49" s="62">
        <v>13886.09</v>
      </c>
      <c r="S49" s="62">
        <v>2273364.33</v>
      </c>
      <c r="T49" s="52">
        <v>105496.49</v>
      </c>
      <c r="V49" s="52">
        <v>1671.62</v>
      </c>
      <c r="W49" s="52">
        <v>216000</v>
      </c>
      <c r="Y49" s="287">
        <v>365430</v>
      </c>
      <c r="AB49" s="287">
        <v>202542.42</v>
      </c>
      <c r="AC49" s="287">
        <v>90326.48</v>
      </c>
      <c r="AF49" s="96">
        <f t="shared" si="1"/>
        <v>714498.19000000006</v>
      </c>
      <c r="AG49" s="44">
        <f t="shared" si="2"/>
        <v>11210</v>
      </c>
      <c r="AH49" s="32">
        <f t="shared" si="3"/>
        <v>703288.19000000006</v>
      </c>
      <c r="AI49" s="29">
        <f t="shared" si="4"/>
        <v>323168.11</v>
      </c>
      <c r="AJ49" s="47">
        <f t="shared" si="5"/>
        <v>658298.9</v>
      </c>
      <c r="AK49" s="32">
        <f t="shared" si="6"/>
        <v>-335130.79000000004</v>
      </c>
    </row>
    <row r="50" spans="1:37" x14ac:dyDescent="0.2">
      <c r="A50" s="105" t="s">
        <v>186</v>
      </c>
      <c r="B50" s="105" t="s">
        <v>246</v>
      </c>
      <c r="C50" s="105">
        <v>2880</v>
      </c>
      <c r="D50" s="105" t="s">
        <v>248</v>
      </c>
      <c r="E50" s="62" t="s">
        <v>248</v>
      </c>
      <c r="F50" s="285">
        <v>566337.98</v>
      </c>
      <c r="G50" s="285">
        <v>1064</v>
      </c>
      <c r="H50" s="285">
        <v>90.26</v>
      </c>
      <c r="I50" s="62">
        <v>200999.89</v>
      </c>
      <c r="J50" s="62">
        <v>651896.09</v>
      </c>
      <c r="L50" s="286">
        <v>0</v>
      </c>
      <c r="M50" s="286">
        <v>0</v>
      </c>
      <c r="R50" s="62">
        <v>181461.1</v>
      </c>
      <c r="S50" s="62">
        <v>2191305.25</v>
      </c>
      <c r="T50" s="52">
        <v>746806.06</v>
      </c>
      <c r="W50" s="52">
        <v>473709.6</v>
      </c>
      <c r="Y50" s="287">
        <v>620389.6</v>
      </c>
      <c r="AB50" s="287">
        <v>131512.13</v>
      </c>
      <c r="AC50" s="287">
        <v>81888.84</v>
      </c>
      <c r="AF50" s="96">
        <f t="shared" si="1"/>
        <v>567492.24</v>
      </c>
      <c r="AG50" s="44">
        <f t="shared" si="2"/>
        <v>0</v>
      </c>
      <c r="AH50" s="32">
        <f t="shared" si="3"/>
        <v>567492.24</v>
      </c>
      <c r="AI50" s="29">
        <f t="shared" si="4"/>
        <v>1220515.6600000001</v>
      </c>
      <c r="AJ50" s="47">
        <f t="shared" si="5"/>
        <v>833790.57</v>
      </c>
      <c r="AK50" s="32">
        <f t="shared" si="6"/>
        <v>386725.0900000002</v>
      </c>
    </row>
    <row r="51" spans="1:37" x14ac:dyDescent="0.2">
      <c r="A51" s="105" t="s">
        <v>186</v>
      </c>
      <c r="B51" s="105" t="s">
        <v>246</v>
      </c>
      <c r="C51" s="105">
        <v>9821</v>
      </c>
      <c r="D51" s="105" t="s">
        <v>249</v>
      </c>
      <c r="E51" s="62" t="s">
        <v>249</v>
      </c>
      <c r="F51" s="285">
        <v>2376958.7799999998</v>
      </c>
      <c r="G51" s="285">
        <v>0</v>
      </c>
      <c r="H51" s="285">
        <v>92392.29</v>
      </c>
      <c r="I51" s="62">
        <v>1010557.77</v>
      </c>
      <c r="J51" s="62">
        <v>386334.96</v>
      </c>
      <c r="L51" s="286">
        <v>0</v>
      </c>
      <c r="M51" s="286">
        <v>0</v>
      </c>
      <c r="N51" s="286">
        <v>168474.55</v>
      </c>
      <c r="R51" s="62">
        <v>-84.89</v>
      </c>
      <c r="S51" s="62">
        <v>2281491.52</v>
      </c>
      <c r="T51" s="52">
        <v>1808236.73</v>
      </c>
      <c r="U51" s="52">
        <v>132251</v>
      </c>
      <c r="W51" s="52">
        <v>593903.57999999996</v>
      </c>
      <c r="Y51" s="287">
        <v>839793.58</v>
      </c>
      <c r="Z51" s="287">
        <v>4392.8</v>
      </c>
      <c r="AB51" s="287">
        <v>654268</v>
      </c>
      <c r="AC51" s="287">
        <v>84198.52</v>
      </c>
      <c r="AF51" s="96">
        <f t="shared" si="1"/>
        <v>2469351.0699999998</v>
      </c>
      <c r="AG51" s="44">
        <f t="shared" si="2"/>
        <v>168474.55</v>
      </c>
      <c r="AH51" s="32">
        <f t="shared" si="3"/>
        <v>2300876.52</v>
      </c>
      <c r="AI51" s="29">
        <f t="shared" si="4"/>
        <v>2534391.31</v>
      </c>
      <c r="AJ51" s="47">
        <f t="shared" si="5"/>
        <v>1582652.9</v>
      </c>
      <c r="AK51" s="32">
        <f t="shared" si="6"/>
        <v>951738.41000000015</v>
      </c>
    </row>
    <row r="52" spans="1:37" x14ac:dyDescent="0.2">
      <c r="A52" s="105" t="s">
        <v>186</v>
      </c>
      <c r="B52" s="105" t="s">
        <v>246</v>
      </c>
      <c r="C52" s="105">
        <v>4858</v>
      </c>
      <c r="D52" s="105" t="s">
        <v>250</v>
      </c>
      <c r="E52" s="62" t="s">
        <v>250</v>
      </c>
      <c r="F52" s="285">
        <v>539393.81999999995</v>
      </c>
      <c r="G52" s="285">
        <v>0</v>
      </c>
      <c r="H52" s="285">
        <v>55063.05</v>
      </c>
      <c r="I52" s="62">
        <v>161852.95000000001</v>
      </c>
      <c r="J52" s="62">
        <v>498824.21</v>
      </c>
      <c r="L52" s="286">
        <v>0</v>
      </c>
      <c r="M52" s="286">
        <v>0</v>
      </c>
      <c r="N52" s="286">
        <v>156220</v>
      </c>
      <c r="O52" s="286">
        <v>2244</v>
      </c>
      <c r="S52" s="62">
        <v>2647377.69</v>
      </c>
      <c r="T52" s="52">
        <v>1336997.6299999999</v>
      </c>
      <c r="W52" s="52">
        <v>444128</v>
      </c>
      <c r="Y52" s="287">
        <v>762328</v>
      </c>
      <c r="AB52" s="287">
        <v>406552.61</v>
      </c>
      <c r="AC52" s="287">
        <v>60281.24</v>
      </c>
      <c r="AF52" s="96">
        <f t="shared" si="1"/>
        <v>594456.87</v>
      </c>
      <c r="AG52" s="44">
        <f t="shared" si="2"/>
        <v>158464</v>
      </c>
      <c r="AH52" s="32">
        <f t="shared" si="3"/>
        <v>435992.87</v>
      </c>
      <c r="AI52" s="29">
        <f t="shared" si="4"/>
        <v>1781125.63</v>
      </c>
      <c r="AJ52" s="47">
        <f t="shared" si="5"/>
        <v>1229161.8499999999</v>
      </c>
      <c r="AK52" s="32">
        <f t="shared" si="6"/>
        <v>551963.78</v>
      </c>
    </row>
    <row r="53" spans="1:37" x14ac:dyDescent="0.2">
      <c r="A53" s="105" t="s">
        <v>186</v>
      </c>
      <c r="B53" s="105" t="s">
        <v>246</v>
      </c>
      <c r="C53" s="105">
        <v>5652</v>
      </c>
      <c r="D53" s="105" t="s">
        <v>251</v>
      </c>
      <c r="E53" s="62" t="s">
        <v>251</v>
      </c>
      <c r="F53" s="285">
        <v>904758.57</v>
      </c>
      <c r="G53" s="285">
        <v>0</v>
      </c>
      <c r="H53" s="285">
        <v>5509.08</v>
      </c>
      <c r="I53" s="62">
        <v>334385.65999999997</v>
      </c>
      <c r="J53" s="62">
        <v>403849.95</v>
      </c>
      <c r="L53" s="286">
        <v>0</v>
      </c>
      <c r="M53" s="286">
        <v>35194.97</v>
      </c>
      <c r="N53" s="286">
        <v>562484.64</v>
      </c>
      <c r="O53" s="286">
        <v>4585.3999999999996</v>
      </c>
      <c r="S53" s="62">
        <v>4706462.17</v>
      </c>
      <c r="T53" s="52">
        <v>1024600.54</v>
      </c>
      <c r="V53" s="52">
        <v>1550.15</v>
      </c>
      <c r="W53" s="52">
        <v>679879.64</v>
      </c>
      <c r="Y53" s="287">
        <v>757714.64</v>
      </c>
      <c r="AA53" s="287">
        <v>1000</v>
      </c>
      <c r="AB53" s="287">
        <v>623504.9</v>
      </c>
      <c r="AC53" s="287">
        <v>72652.36</v>
      </c>
      <c r="AF53" s="96">
        <f t="shared" si="1"/>
        <v>910267.64999999991</v>
      </c>
      <c r="AG53" s="44">
        <f t="shared" si="2"/>
        <v>602265.01</v>
      </c>
      <c r="AH53" s="32">
        <f t="shared" si="3"/>
        <v>308002.6399999999</v>
      </c>
      <c r="AI53" s="29">
        <f t="shared" si="4"/>
        <v>1706030.33</v>
      </c>
      <c r="AJ53" s="47">
        <f t="shared" si="5"/>
        <v>1454871.9000000001</v>
      </c>
      <c r="AK53" s="32">
        <f t="shared" si="6"/>
        <v>251158.42999999993</v>
      </c>
    </row>
    <row r="54" spans="1:37" x14ac:dyDescent="0.2">
      <c r="A54" s="105" t="s">
        <v>188</v>
      </c>
      <c r="B54" s="105" t="s">
        <v>253</v>
      </c>
      <c r="C54" s="105">
        <v>2823</v>
      </c>
      <c r="D54" s="105" t="s">
        <v>255</v>
      </c>
      <c r="E54" s="62" t="s">
        <v>255</v>
      </c>
      <c r="F54" s="285">
        <v>591611.02</v>
      </c>
      <c r="G54" s="285">
        <v>3448</v>
      </c>
      <c r="H54" s="285">
        <v>149386.63</v>
      </c>
      <c r="I54" s="62">
        <v>1586910.98</v>
      </c>
      <c r="J54" s="62">
        <v>411864.79</v>
      </c>
      <c r="K54" s="62">
        <v>0</v>
      </c>
      <c r="N54" s="286">
        <v>0</v>
      </c>
      <c r="O54" s="286">
        <v>1961</v>
      </c>
      <c r="R54" s="62">
        <v>1916233.64</v>
      </c>
      <c r="S54" s="62">
        <v>954921</v>
      </c>
      <c r="T54" s="52">
        <v>326582.81</v>
      </c>
      <c r="W54" s="52">
        <v>158980</v>
      </c>
      <c r="X54" s="52">
        <v>282008</v>
      </c>
      <c r="Y54" s="287">
        <v>331608</v>
      </c>
      <c r="AA54" s="287">
        <v>2912</v>
      </c>
      <c r="AB54" s="287">
        <v>287494.87</v>
      </c>
      <c r="AC54" s="287">
        <v>75450.16</v>
      </c>
      <c r="AE54" s="287">
        <v>200000</v>
      </c>
      <c r="AF54" s="96">
        <f t="shared" si="1"/>
        <v>744445.65</v>
      </c>
      <c r="AG54" s="44">
        <f t="shared" si="2"/>
        <v>1961</v>
      </c>
      <c r="AH54" s="32">
        <f t="shared" si="3"/>
        <v>742484.65</v>
      </c>
      <c r="AI54" s="29">
        <f t="shared" si="4"/>
        <v>767570.81</v>
      </c>
      <c r="AJ54" s="47">
        <f t="shared" si="5"/>
        <v>897465.03</v>
      </c>
      <c r="AK54" s="32">
        <f t="shared" si="6"/>
        <v>-129894.21999999997</v>
      </c>
    </row>
    <row r="55" spans="1:37" x14ac:dyDescent="0.2">
      <c r="A55" s="105" t="s">
        <v>188</v>
      </c>
      <c r="B55" s="105" t="s">
        <v>253</v>
      </c>
      <c r="C55" s="105">
        <v>4818</v>
      </c>
      <c r="D55" s="105" t="s">
        <v>256</v>
      </c>
      <c r="E55" s="62" t="s">
        <v>256</v>
      </c>
      <c r="F55" s="285">
        <v>1189344.5900000001</v>
      </c>
      <c r="G55" s="285">
        <v>35800</v>
      </c>
      <c r="H55" s="285">
        <v>86053.74</v>
      </c>
      <c r="I55" s="62">
        <v>721609.66</v>
      </c>
      <c r="J55" s="62">
        <v>418551.57</v>
      </c>
      <c r="N55" s="286">
        <v>817875.32</v>
      </c>
      <c r="O55" s="286">
        <v>2278</v>
      </c>
      <c r="R55" s="62">
        <v>105652.68</v>
      </c>
      <c r="S55" s="62">
        <v>2528782.23</v>
      </c>
      <c r="T55" s="52">
        <v>436149.04</v>
      </c>
      <c r="V55" s="52">
        <v>60.33</v>
      </c>
      <c r="W55" s="52">
        <v>238630</v>
      </c>
      <c r="X55" s="52">
        <v>24200</v>
      </c>
      <c r="Y55" s="287">
        <v>452198</v>
      </c>
      <c r="Z55" s="287">
        <v>31346</v>
      </c>
      <c r="AB55" s="287">
        <v>1121796.8400000001</v>
      </c>
      <c r="AC55" s="287">
        <v>96927.2</v>
      </c>
      <c r="AF55" s="96">
        <f t="shared" si="1"/>
        <v>1311198.33</v>
      </c>
      <c r="AG55" s="44">
        <f t="shared" si="2"/>
        <v>820153.32</v>
      </c>
      <c r="AH55" s="32">
        <f t="shared" si="3"/>
        <v>491045.01000000013</v>
      </c>
      <c r="AI55" s="29">
        <f t="shared" si="4"/>
        <v>699039.37</v>
      </c>
      <c r="AJ55" s="47">
        <f t="shared" si="5"/>
        <v>1702268.04</v>
      </c>
      <c r="AK55" s="32">
        <f t="shared" si="6"/>
        <v>-1003228.67</v>
      </c>
    </row>
    <row r="56" spans="1:37" x14ac:dyDescent="0.2">
      <c r="A56" s="105" t="s">
        <v>188</v>
      </c>
      <c r="B56" s="105" t="s">
        <v>253</v>
      </c>
      <c r="C56" s="105">
        <v>2500</v>
      </c>
      <c r="D56" s="105" t="s">
        <v>257</v>
      </c>
      <c r="E56" s="62" t="s">
        <v>257</v>
      </c>
      <c r="F56" s="285">
        <v>213139.59</v>
      </c>
      <c r="H56" s="285">
        <v>23996.28</v>
      </c>
      <c r="I56" s="62">
        <v>991509.38</v>
      </c>
      <c r="J56" s="62">
        <v>129298.81</v>
      </c>
      <c r="N56" s="286">
        <v>147273</v>
      </c>
      <c r="O56" s="286">
        <v>1155</v>
      </c>
      <c r="R56" s="62">
        <v>-1260569.22</v>
      </c>
      <c r="S56" s="62">
        <v>2500517.0699999998</v>
      </c>
      <c r="T56" s="52">
        <v>457636.06</v>
      </c>
      <c r="W56" s="52">
        <v>234160</v>
      </c>
      <c r="X56" s="52">
        <v>11400</v>
      </c>
      <c r="Y56" s="287">
        <v>354040</v>
      </c>
      <c r="Z56" s="287">
        <v>16128</v>
      </c>
      <c r="AB56" s="287">
        <v>297030.49</v>
      </c>
      <c r="AC56" s="287">
        <v>62429.36</v>
      </c>
      <c r="AE56" s="287">
        <v>4000</v>
      </c>
      <c r="AF56" s="96">
        <f t="shared" si="1"/>
        <v>237135.87</v>
      </c>
      <c r="AG56" s="44">
        <f t="shared" si="2"/>
        <v>148428</v>
      </c>
      <c r="AH56" s="32">
        <f t="shared" si="3"/>
        <v>88707.87</v>
      </c>
      <c r="AI56" s="29">
        <f t="shared" si="4"/>
        <v>703196.06</v>
      </c>
      <c r="AJ56" s="47">
        <f t="shared" si="5"/>
        <v>733627.85</v>
      </c>
      <c r="AK56" s="32">
        <f t="shared" si="6"/>
        <v>-30431.789999999921</v>
      </c>
    </row>
    <row r="57" spans="1:37" x14ac:dyDescent="0.2">
      <c r="A57" s="105" t="s">
        <v>188</v>
      </c>
      <c r="B57" s="105" t="s">
        <v>253</v>
      </c>
      <c r="C57" s="105">
        <v>4429</v>
      </c>
      <c r="D57" s="105" t="s">
        <v>258</v>
      </c>
      <c r="E57" s="62" t="s">
        <v>258</v>
      </c>
      <c r="F57" s="285">
        <v>669406.5</v>
      </c>
      <c r="H57" s="285">
        <v>56249.120000000003</v>
      </c>
      <c r="I57" s="62">
        <v>569521.66</v>
      </c>
      <c r="J57" s="62">
        <v>419642.68</v>
      </c>
      <c r="N57" s="286">
        <v>43763.49</v>
      </c>
      <c r="O57" s="286">
        <v>2469</v>
      </c>
      <c r="R57" s="62">
        <v>-122552.74</v>
      </c>
      <c r="S57" s="62">
        <v>1946573.94</v>
      </c>
      <c r="T57" s="52">
        <v>606207.1</v>
      </c>
      <c r="W57" s="52">
        <v>214900</v>
      </c>
      <c r="X57" s="52">
        <v>37800</v>
      </c>
      <c r="Y57" s="287">
        <v>465664</v>
      </c>
      <c r="Z57" s="287">
        <v>10832</v>
      </c>
      <c r="AB57" s="287">
        <v>428529.83</v>
      </c>
      <c r="AC57" s="287">
        <v>109315</v>
      </c>
      <c r="AF57" s="96">
        <f t="shared" si="1"/>
        <v>725655.62</v>
      </c>
      <c r="AG57" s="44">
        <f t="shared" si="2"/>
        <v>46232.49</v>
      </c>
      <c r="AH57" s="32">
        <f t="shared" si="3"/>
        <v>679423.13</v>
      </c>
      <c r="AI57" s="29">
        <f t="shared" si="4"/>
        <v>858907.1</v>
      </c>
      <c r="AJ57" s="47">
        <f t="shared" si="5"/>
        <v>1014340.8300000001</v>
      </c>
      <c r="AK57" s="32">
        <f t="shared" si="6"/>
        <v>-155433.7300000001</v>
      </c>
    </row>
    <row r="58" spans="1:37" x14ac:dyDescent="0.2">
      <c r="A58" s="105" t="s">
        <v>188</v>
      </c>
      <c r="B58" s="105" t="s">
        <v>253</v>
      </c>
      <c r="C58" s="105">
        <v>3247</v>
      </c>
      <c r="D58" s="105" t="s">
        <v>259</v>
      </c>
      <c r="E58" s="62" t="s">
        <v>259</v>
      </c>
      <c r="F58" s="285">
        <v>90582.45</v>
      </c>
      <c r="H58" s="285">
        <v>47026.75</v>
      </c>
      <c r="I58" s="62">
        <v>231221.77</v>
      </c>
      <c r="J58" s="62">
        <v>100489.66</v>
      </c>
      <c r="N58" s="286">
        <v>50535.519999999997</v>
      </c>
      <c r="O58" s="286">
        <v>474</v>
      </c>
      <c r="R58" s="62">
        <v>-329480.03999999998</v>
      </c>
      <c r="S58" s="62">
        <v>980950.37</v>
      </c>
      <c r="T58" s="52">
        <v>896578.41</v>
      </c>
      <c r="W58" s="52">
        <v>207570</v>
      </c>
      <c r="X58" s="52">
        <v>3000</v>
      </c>
      <c r="Y58" s="287">
        <v>254183</v>
      </c>
      <c r="Z58" s="287">
        <v>5784</v>
      </c>
      <c r="AB58" s="287">
        <v>1059381.51</v>
      </c>
      <c r="AC58" s="287">
        <v>20959.12</v>
      </c>
      <c r="AF58" s="96">
        <f t="shared" si="1"/>
        <v>137609.20000000001</v>
      </c>
      <c r="AG58" s="44">
        <f t="shared" si="2"/>
        <v>51009.52</v>
      </c>
      <c r="AH58" s="32">
        <f t="shared" si="3"/>
        <v>86599.680000000022</v>
      </c>
      <c r="AI58" s="29">
        <f t="shared" si="4"/>
        <v>1107148.4100000001</v>
      </c>
      <c r="AJ58" s="47">
        <f t="shared" si="5"/>
        <v>1340307.6300000001</v>
      </c>
      <c r="AK58" s="32">
        <f t="shared" si="6"/>
        <v>-233159.21999999997</v>
      </c>
    </row>
    <row r="59" spans="1:37" x14ac:dyDescent="0.2">
      <c r="A59" s="119" t="s">
        <v>188</v>
      </c>
      <c r="B59" s="119" t="s">
        <v>253</v>
      </c>
      <c r="C59" s="119">
        <v>1126</v>
      </c>
      <c r="D59" s="119" t="s">
        <v>260</v>
      </c>
      <c r="E59" s="62" t="s">
        <v>260</v>
      </c>
      <c r="F59" s="285">
        <v>287529.7</v>
      </c>
      <c r="H59" s="285">
        <v>23652.63</v>
      </c>
      <c r="I59" s="62">
        <v>1062214.4099999999</v>
      </c>
      <c r="J59" s="62">
        <v>46454.87</v>
      </c>
      <c r="N59" s="286">
        <v>123445</v>
      </c>
      <c r="O59" s="286">
        <v>0</v>
      </c>
      <c r="R59" s="62">
        <v>-349549.96</v>
      </c>
      <c r="S59" s="62">
        <v>1692734.22</v>
      </c>
      <c r="T59" s="52">
        <v>181187.46</v>
      </c>
      <c r="W59" s="52">
        <v>146090</v>
      </c>
      <c r="X59" s="52">
        <v>12200</v>
      </c>
      <c r="Y59" s="287">
        <v>205274</v>
      </c>
      <c r="Z59" s="287">
        <v>380</v>
      </c>
      <c r="AB59" s="287">
        <v>130520.53</v>
      </c>
      <c r="AC59" s="287">
        <v>50080.58</v>
      </c>
      <c r="AF59" s="96">
        <f t="shared" si="1"/>
        <v>311182.33</v>
      </c>
      <c r="AG59" s="44">
        <f t="shared" si="2"/>
        <v>123445</v>
      </c>
      <c r="AH59" s="32">
        <f t="shared" si="3"/>
        <v>187737.33000000002</v>
      </c>
      <c r="AI59" s="29">
        <f t="shared" si="4"/>
        <v>339477.45999999996</v>
      </c>
      <c r="AJ59" s="47">
        <f t="shared" si="5"/>
        <v>386255.11000000004</v>
      </c>
      <c r="AK59" s="32">
        <f t="shared" si="6"/>
        <v>-46777.650000000081</v>
      </c>
    </row>
    <row r="60" spans="1:37" s="75" customFormat="1" x14ac:dyDescent="0.2">
      <c r="A60" s="105" t="s">
        <v>190</v>
      </c>
      <c r="B60" s="105" t="s">
        <v>262</v>
      </c>
      <c r="C60" s="105">
        <v>3728</v>
      </c>
      <c r="D60" s="105" t="s">
        <v>264</v>
      </c>
      <c r="E60" s="62" t="s">
        <v>264</v>
      </c>
      <c r="F60" s="285">
        <v>465994.51</v>
      </c>
      <c r="G60" s="285">
        <v>3928</v>
      </c>
      <c r="H60" s="285">
        <v>19579.71</v>
      </c>
      <c r="I60" s="62">
        <v>802765.58</v>
      </c>
      <c r="J60" s="62">
        <v>-483603.43</v>
      </c>
      <c r="K60" s="62"/>
      <c r="L60" s="286">
        <v>49591</v>
      </c>
      <c r="M60" s="286">
        <v>23387.16</v>
      </c>
      <c r="N60" s="286">
        <v>622319</v>
      </c>
      <c r="O60" s="286"/>
      <c r="P60" s="62"/>
      <c r="Q60" s="62"/>
      <c r="R60" s="62">
        <v>-2127372.7599999998</v>
      </c>
      <c r="S60" s="62">
        <v>2210713.7999999998</v>
      </c>
      <c r="T60" s="52">
        <v>638508.26</v>
      </c>
      <c r="U60" s="52"/>
      <c r="V60" s="52"/>
      <c r="W60" s="52">
        <v>304816.8</v>
      </c>
      <c r="X60" s="52"/>
      <c r="Y60" s="287">
        <v>435336.8</v>
      </c>
      <c r="Z60" s="287"/>
      <c r="AA60" s="287">
        <v>3708</v>
      </c>
      <c r="AB60" s="287">
        <v>394328.46</v>
      </c>
      <c r="AC60" s="287">
        <v>52950.2</v>
      </c>
      <c r="AD60" s="287"/>
      <c r="AE60" s="287"/>
      <c r="AF60" s="96">
        <f t="shared" si="1"/>
        <v>489502.22000000003</v>
      </c>
      <c r="AG60" s="44">
        <f t="shared" si="2"/>
        <v>695297.16</v>
      </c>
      <c r="AH60" s="32">
        <f t="shared" si="3"/>
        <v>-205794.94</v>
      </c>
      <c r="AI60" s="29">
        <f t="shared" si="4"/>
        <v>943325.06</v>
      </c>
      <c r="AJ60" s="47">
        <f t="shared" si="5"/>
        <v>886323.46</v>
      </c>
      <c r="AK60" s="32">
        <f t="shared" si="6"/>
        <v>57001.600000000093</v>
      </c>
    </row>
    <row r="61" spans="1:37" x14ac:dyDescent="0.2">
      <c r="A61" s="105" t="s">
        <v>190</v>
      </c>
      <c r="B61" s="105" t="s">
        <v>262</v>
      </c>
      <c r="C61" s="105">
        <v>3543</v>
      </c>
      <c r="D61" s="105" t="s">
        <v>265</v>
      </c>
      <c r="E61" s="282" t="s">
        <v>265</v>
      </c>
      <c r="F61" s="285">
        <v>699888.52</v>
      </c>
      <c r="G61" s="285">
        <v>19814</v>
      </c>
      <c r="H61" s="285">
        <v>231377.77</v>
      </c>
      <c r="I61" s="62">
        <v>843213.97</v>
      </c>
      <c r="J61" s="62">
        <v>-94676.01</v>
      </c>
      <c r="L61" s="286">
        <v>22490</v>
      </c>
      <c r="M61" s="286">
        <v>13375</v>
      </c>
      <c r="N61" s="286">
        <v>79063</v>
      </c>
      <c r="R61" s="62">
        <v>220188.62</v>
      </c>
      <c r="S61" s="62">
        <v>1549075.07</v>
      </c>
      <c r="T61" s="52">
        <v>803368.97</v>
      </c>
      <c r="V61" s="52">
        <v>40.54</v>
      </c>
      <c r="W61" s="52">
        <v>450427</v>
      </c>
      <c r="Y61" s="287">
        <v>561147</v>
      </c>
      <c r="AB61" s="287">
        <v>377807.74</v>
      </c>
      <c r="AC61" s="287">
        <v>66478.44</v>
      </c>
      <c r="AF61" s="96">
        <f t="shared" si="1"/>
        <v>951080.29</v>
      </c>
      <c r="AG61" s="44">
        <f t="shared" si="2"/>
        <v>114928</v>
      </c>
      <c r="AH61" s="32">
        <f t="shared" si="3"/>
        <v>836152.29</v>
      </c>
      <c r="AI61" s="29">
        <f t="shared" si="4"/>
        <v>1253836.51</v>
      </c>
      <c r="AJ61" s="47">
        <f t="shared" si="5"/>
        <v>1005433.1799999999</v>
      </c>
      <c r="AK61" s="32">
        <f t="shared" si="6"/>
        <v>248403.33000000007</v>
      </c>
    </row>
    <row r="62" spans="1:37" x14ac:dyDescent="0.2">
      <c r="A62" s="105" t="s">
        <v>190</v>
      </c>
      <c r="B62" s="105" t="s">
        <v>262</v>
      </c>
      <c r="C62" s="105">
        <v>6330</v>
      </c>
      <c r="D62" s="105" t="s">
        <v>266</v>
      </c>
      <c r="E62" s="62" t="s">
        <v>266</v>
      </c>
      <c r="F62" s="285">
        <v>407637.02</v>
      </c>
      <c r="G62" s="285">
        <v>881393</v>
      </c>
      <c r="H62" s="285">
        <v>104797.78</v>
      </c>
      <c r="I62" s="62">
        <v>50143.16</v>
      </c>
      <c r="J62" s="62">
        <v>158303.18</v>
      </c>
      <c r="M62" s="286">
        <v>80075</v>
      </c>
      <c r="N62" s="286">
        <v>382664</v>
      </c>
      <c r="O62" s="286">
        <v>895001.68</v>
      </c>
      <c r="R62" s="62">
        <v>21001.64</v>
      </c>
      <c r="S62" s="62">
        <v>3406179.86</v>
      </c>
      <c r="T62" s="52">
        <v>799546.5</v>
      </c>
      <c r="W62" s="52">
        <v>449713.6</v>
      </c>
      <c r="Y62" s="287">
        <v>650461.6</v>
      </c>
      <c r="AB62" s="287">
        <v>334751.88</v>
      </c>
      <c r="AC62" s="287">
        <v>24540.84</v>
      </c>
      <c r="AF62" s="96">
        <f t="shared" si="1"/>
        <v>1393827.8</v>
      </c>
      <c r="AG62" s="44">
        <f t="shared" si="2"/>
        <v>1357740.6800000002</v>
      </c>
      <c r="AH62" s="32">
        <f t="shared" si="3"/>
        <v>36087.119999999879</v>
      </c>
      <c r="AI62" s="29">
        <f t="shared" si="4"/>
        <v>1249260.1000000001</v>
      </c>
      <c r="AJ62" s="47">
        <f t="shared" si="5"/>
        <v>1009754.32</v>
      </c>
      <c r="AK62" s="32">
        <f t="shared" si="6"/>
        <v>239505.78000000014</v>
      </c>
    </row>
    <row r="63" spans="1:37" x14ac:dyDescent="0.2">
      <c r="A63" s="105" t="s">
        <v>190</v>
      </c>
      <c r="B63" s="105" t="s">
        <v>262</v>
      </c>
      <c r="C63" s="105">
        <v>3421</v>
      </c>
      <c r="D63" s="105" t="s">
        <v>267</v>
      </c>
      <c r="E63" s="62" t="s">
        <v>267</v>
      </c>
      <c r="F63" s="285">
        <v>420091.31</v>
      </c>
      <c r="G63" s="285">
        <v>182784</v>
      </c>
      <c r="H63" s="285">
        <v>37282.910000000003</v>
      </c>
      <c r="I63" s="62">
        <v>194157.2</v>
      </c>
      <c r="J63" s="62">
        <v>125066.81</v>
      </c>
      <c r="L63" s="286">
        <v>0</v>
      </c>
      <c r="M63" s="286">
        <v>13000</v>
      </c>
      <c r="N63" s="286">
        <v>461738</v>
      </c>
      <c r="R63" s="62">
        <v>-3234.99</v>
      </c>
      <c r="S63" s="62">
        <v>1679166.57</v>
      </c>
      <c r="T63" s="52">
        <v>737984.96</v>
      </c>
      <c r="U63" s="52">
        <v>15000</v>
      </c>
      <c r="Y63" s="287">
        <v>102472</v>
      </c>
      <c r="AA63" s="287">
        <v>440</v>
      </c>
      <c r="AB63" s="287">
        <v>329187.8</v>
      </c>
      <c r="AC63" s="287">
        <v>22400.83</v>
      </c>
      <c r="AF63" s="96">
        <f t="shared" si="1"/>
        <v>640158.22000000009</v>
      </c>
      <c r="AG63" s="44">
        <f t="shared" si="2"/>
        <v>474738</v>
      </c>
      <c r="AH63" s="32">
        <f t="shared" si="3"/>
        <v>165420.22000000009</v>
      </c>
      <c r="AI63" s="29">
        <f t="shared" si="4"/>
        <v>752984.96</v>
      </c>
      <c r="AJ63" s="47">
        <f t="shared" si="5"/>
        <v>454500.63</v>
      </c>
      <c r="AK63" s="32">
        <f t="shared" si="6"/>
        <v>298484.32999999996</v>
      </c>
    </row>
    <row r="64" spans="1:37" x14ac:dyDescent="0.2">
      <c r="A64" s="105" t="s">
        <v>190</v>
      </c>
      <c r="B64" s="105" t="s">
        <v>262</v>
      </c>
      <c r="C64" s="105">
        <v>3591</v>
      </c>
      <c r="D64" s="105" t="s">
        <v>268</v>
      </c>
      <c r="E64" s="62" t="s">
        <v>268</v>
      </c>
      <c r="F64" s="285">
        <v>210668.19</v>
      </c>
      <c r="G64" s="285">
        <v>0</v>
      </c>
      <c r="H64" s="285">
        <v>44063.94</v>
      </c>
      <c r="I64" s="62">
        <v>539158.69999999995</v>
      </c>
      <c r="J64" s="62">
        <v>219948.16</v>
      </c>
      <c r="L64" s="286">
        <v>0</v>
      </c>
      <c r="M64" s="286">
        <v>44000</v>
      </c>
      <c r="N64" s="286">
        <v>17700</v>
      </c>
      <c r="O64" s="286">
        <v>43400</v>
      </c>
      <c r="S64" s="62">
        <v>1290095.46</v>
      </c>
      <c r="T64" s="52">
        <v>582715.63</v>
      </c>
      <c r="W64" s="52">
        <v>278133.95</v>
      </c>
      <c r="Y64" s="287">
        <v>484133.95</v>
      </c>
      <c r="AB64" s="287">
        <v>240716.78</v>
      </c>
      <c r="AC64" s="287">
        <v>47312.95</v>
      </c>
      <c r="AF64" s="96">
        <f t="shared" si="1"/>
        <v>254732.13</v>
      </c>
      <c r="AG64" s="44">
        <f t="shared" si="2"/>
        <v>105100</v>
      </c>
      <c r="AH64" s="32">
        <f t="shared" si="3"/>
        <v>149632.13</v>
      </c>
      <c r="AI64" s="29">
        <f t="shared" si="4"/>
        <v>860849.58000000007</v>
      </c>
      <c r="AJ64" s="47">
        <f t="shared" si="5"/>
        <v>772163.67999999993</v>
      </c>
      <c r="AK64" s="32">
        <f t="shared" si="6"/>
        <v>88685.90000000014</v>
      </c>
    </row>
    <row r="65" spans="1:37" x14ac:dyDescent="0.2">
      <c r="A65" s="105" t="s">
        <v>190</v>
      </c>
      <c r="B65" s="105" t="s">
        <v>262</v>
      </c>
      <c r="C65" s="105">
        <v>4772</v>
      </c>
      <c r="D65" s="105" t="s">
        <v>269</v>
      </c>
      <c r="E65" s="62" t="s">
        <v>269</v>
      </c>
      <c r="F65" s="285">
        <v>684148.98</v>
      </c>
      <c r="G65" s="285">
        <v>7110</v>
      </c>
      <c r="H65" s="285">
        <v>19823.8</v>
      </c>
      <c r="I65" s="62">
        <v>49685.51</v>
      </c>
      <c r="J65" s="62">
        <v>70228.56</v>
      </c>
      <c r="L65" s="286">
        <v>7473</v>
      </c>
      <c r="M65" s="286">
        <v>112070</v>
      </c>
      <c r="N65" s="286">
        <v>132424</v>
      </c>
      <c r="O65" s="286">
        <v>4975</v>
      </c>
      <c r="R65" s="62">
        <v>70823.600000000006</v>
      </c>
      <c r="S65" s="62">
        <v>2056145.55</v>
      </c>
      <c r="T65" s="52">
        <v>715075.32</v>
      </c>
      <c r="W65" s="52">
        <v>337914.4</v>
      </c>
      <c r="Y65" s="287">
        <v>557894.40000000002</v>
      </c>
      <c r="AA65" s="287">
        <v>11900</v>
      </c>
      <c r="AB65" s="287">
        <v>230443.88</v>
      </c>
      <c r="AC65" s="287">
        <v>80335.289999999994</v>
      </c>
      <c r="AF65" s="96">
        <f t="shared" si="1"/>
        <v>711082.78</v>
      </c>
      <c r="AG65" s="44">
        <f t="shared" si="2"/>
        <v>256942</v>
      </c>
      <c r="AH65" s="32">
        <f t="shared" si="3"/>
        <v>454140.78</v>
      </c>
      <c r="AI65" s="29">
        <f t="shared" si="4"/>
        <v>1052989.72</v>
      </c>
      <c r="AJ65" s="47">
        <f t="shared" si="5"/>
        <v>880573.57000000007</v>
      </c>
      <c r="AK65" s="32">
        <f t="shared" si="6"/>
        <v>172416.14999999991</v>
      </c>
    </row>
    <row r="66" spans="1:37" x14ac:dyDescent="0.2">
      <c r="A66" s="105" t="s">
        <v>192</v>
      </c>
      <c r="B66" s="105" t="s">
        <v>271</v>
      </c>
      <c r="C66" s="105">
        <v>5834</v>
      </c>
      <c r="D66" s="105" t="s">
        <v>273</v>
      </c>
      <c r="E66" s="62" t="s">
        <v>273</v>
      </c>
      <c r="F66" s="285">
        <v>388027.59</v>
      </c>
      <c r="G66" s="285">
        <v>0</v>
      </c>
      <c r="H66" s="285">
        <v>97149.02</v>
      </c>
      <c r="I66" s="62">
        <v>745561.17</v>
      </c>
      <c r="J66" s="62">
        <v>440438.98</v>
      </c>
      <c r="L66" s="286">
        <v>10700</v>
      </c>
      <c r="M66" s="286">
        <v>13870.34</v>
      </c>
      <c r="N66" s="286">
        <v>52344</v>
      </c>
      <c r="O66" s="286">
        <v>11675</v>
      </c>
      <c r="R66" s="62">
        <v>-1350652.02</v>
      </c>
      <c r="S66" s="62">
        <v>2912713.08</v>
      </c>
      <c r="T66" s="52">
        <v>755390.84</v>
      </c>
      <c r="U66" s="52">
        <v>58871</v>
      </c>
      <c r="Y66" s="287">
        <v>256890</v>
      </c>
      <c r="AB66" s="287">
        <v>396133.64</v>
      </c>
      <c r="AC66" s="287">
        <v>118100.84</v>
      </c>
      <c r="AF66" s="96">
        <f t="shared" si="1"/>
        <v>485176.61000000004</v>
      </c>
      <c r="AG66" s="44">
        <f t="shared" si="2"/>
        <v>88589.34</v>
      </c>
      <c r="AH66" s="32">
        <f t="shared" si="3"/>
        <v>396587.27</v>
      </c>
      <c r="AI66" s="29">
        <f t="shared" si="4"/>
        <v>814261.84</v>
      </c>
      <c r="AJ66" s="47">
        <f t="shared" si="5"/>
        <v>771124.48</v>
      </c>
      <c r="AK66" s="32">
        <f t="shared" si="6"/>
        <v>43137.359999999986</v>
      </c>
    </row>
    <row r="67" spans="1:37" x14ac:dyDescent="0.2">
      <c r="A67" s="105" t="s">
        <v>192</v>
      </c>
      <c r="B67" s="105" t="s">
        <v>271</v>
      </c>
      <c r="C67" s="105">
        <v>4475</v>
      </c>
      <c r="D67" s="105" t="s">
        <v>274</v>
      </c>
      <c r="E67" s="62" t="s">
        <v>274</v>
      </c>
      <c r="F67" s="285">
        <v>352717.51</v>
      </c>
      <c r="G67" s="285">
        <v>0</v>
      </c>
      <c r="H67" s="285">
        <v>40574</v>
      </c>
      <c r="I67" s="62">
        <v>893390.3</v>
      </c>
      <c r="J67" s="62">
        <v>499385.61</v>
      </c>
      <c r="L67" s="286">
        <v>9360</v>
      </c>
      <c r="M67" s="286">
        <v>12900.82</v>
      </c>
      <c r="N67" s="286">
        <v>0</v>
      </c>
      <c r="O67" s="286">
        <v>1750</v>
      </c>
      <c r="S67" s="62">
        <v>1364480.05</v>
      </c>
      <c r="T67" s="52">
        <v>590609.28</v>
      </c>
      <c r="Y67" s="287">
        <v>171060</v>
      </c>
      <c r="AB67" s="287">
        <v>236682.29</v>
      </c>
      <c r="AC67" s="287">
        <v>85441.2</v>
      </c>
      <c r="AF67" s="96">
        <f t="shared" si="1"/>
        <v>393291.51</v>
      </c>
      <c r="AG67" s="44">
        <f t="shared" si="2"/>
        <v>24010.82</v>
      </c>
      <c r="AH67" s="32">
        <f t="shared" si="3"/>
        <v>369280.69</v>
      </c>
      <c r="AI67" s="29">
        <f t="shared" si="4"/>
        <v>590609.28</v>
      </c>
      <c r="AJ67" s="47">
        <f t="shared" si="5"/>
        <v>493183.49000000005</v>
      </c>
      <c r="AK67" s="32">
        <f t="shared" si="6"/>
        <v>97425.789999999979</v>
      </c>
    </row>
    <row r="68" spans="1:37" x14ac:dyDescent="0.2">
      <c r="A68" s="105" t="s">
        <v>192</v>
      </c>
      <c r="B68" s="105" t="s">
        <v>271</v>
      </c>
      <c r="C68" s="105">
        <v>1990</v>
      </c>
      <c r="D68" s="105" t="s">
        <v>275</v>
      </c>
      <c r="E68" s="62" t="s">
        <v>275</v>
      </c>
      <c r="F68" s="285">
        <v>109414.41</v>
      </c>
      <c r="G68" s="285">
        <v>0</v>
      </c>
      <c r="H68" s="285">
        <v>23504.080000000002</v>
      </c>
      <c r="I68" s="62">
        <v>836285.07</v>
      </c>
      <c r="J68" s="62">
        <v>249449.04</v>
      </c>
      <c r="L68" s="286">
        <v>12780</v>
      </c>
      <c r="M68" s="286">
        <v>13436.85</v>
      </c>
      <c r="O68" s="286">
        <v>1750</v>
      </c>
      <c r="Q68" s="62">
        <v>-901183.61</v>
      </c>
      <c r="S68" s="62">
        <v>2067672.51</v>
      </c>
      <c r="T68" s="52">
        <v>471123.8</v>
      </c>
      <c r="U68" s="52">
        <v>69000</v>
      </c>
      <c r="Y68" s="287">
        <v>85680</v>
      </c>
      <c r="AB68" s="287">
        <v>291261.31</v>
      </c>
      <c r="AC68" s="287">
        <v>93735.64</v>
      </c>
      <c r="AF68" s="96">
        <f t="shared" si="1"/>
        <v>132918.49</v>
      </c>
      <c r="AG68" s="44">
        <f t="shared" si="2"/>
        <v>27966.85</v>
      </c>
      <c r="AH68" s="32">
        <f t="shared" si="3"/>
        <v>104951.63999999998</v>
      </c>
      <c r="AI68" s="29">
        <f t="shared" si="4"/>
        <v>540123.80000000005</v>
      </c>
      <c r="AJ68" s="47">
        <f t="shared" si="5"/>
        <v>470676.95</v>
      </c>
      <c r="AK68" s="32">
        <f t="shared" si="6"/>
        <v>69446.850000000035</v>
      </c>
    </row>
    <row r="69" spans="1:37" x14ac:dyDescent="0.2">
      <c r="A69" s="105" t="s">
        <v>192</v>
      </c>
      <c r="B69" s="105" t="s">
        <v>271</v>
      </c>
      <c r="C69" s="105">
        <v>5043</v>
      </c>
      <c r="D69" s="105" t="s">
        <v>276</v>
      </c>
      <c r="E69" s="62" t="s">
        <v>276</v>
      </c>
      <c r="F69" s="285">
        <v>213923.43</v>
      </c>
      <c r="G69" s="285">
        <v>0</v>
      </c>
      <c r="H69" s="285">
        <v>10718</v>
      </c>
      <c r="I69" s="62">
        <v>761059</v>
      </c>
      <c r="J69" s="62">
        <v>542254.67000000004</v>
      </c>
      <c r="L69" s="286">
        <v>0</v>
      </c>
      <c r="M69" s="286">
        <v>57355.5</v>
      </c>
      <c r="S69" s="62">
        <v>2226508.67</v>
      </c>
      <c r="T69" s="52">
        <v>663095.77</v>
      </c>
      <c r="Y69" s="287">
        <v>178074</v>
      </c>
      <c r="Z69" s="287">
        <v>30000</v>
      </c>
      <c r="AA69" s="287">
        <v>3800</v>
      </c>
      <c r="AB69" s="287">
        <v>368959.34</v>
      </c>
      <c r="AC69" s="287">
        <v>105282.26</v>
      </c>
      <c r="AF69" s="96">
        <f t="shared" ref="AF69:AF71" si="7">SUM(F69:H69)</f>
        <v>224641.43</v>
      </c>
      <c r="AG69" s="44">
        <f t="shared" ref="AG69:AG71" si="8">SUM(L69:O69)</f>
        <v>57355.5</v>
      </c>
      <c r="AH69" s="32">
        <f t="shared" ref="AH69:AH71" si="9">AF69-AG69</f>
        <v>167285.93</v>
      </c>
      <c r="AI69" s="29">
        <f t="shared" ref="AI69:AI71" si="10">SUM(T69:X69)</f>
        <v>663095.77</v>
      </c>
      <c r="AJ69" s="47">
        <f t="shared" ref="AJ69:AJ71" si="11">SUM(Y69:AE69)</f>
        <v>686115.60000000009</v>
      </c>
      <c r="AK69" s="32">
        <f t="shared" si="6"/>
        <v>-23019.830000000075</v>
      </c>
    </row>
    <row r="70" spans="1:37" x14ac:dyDescent="0.2">
      <c r="A70" s="105" t="s">
        <v>192</v>
      </c>
      <c r="B70" s="105" t="s">
        <v>271</v>
      </c>
      <c r="C70" s="105">
        <v>5442</v>
      </c>
      <c r="D70" s="105" t="s">
        <v>277</v>
      </c>
      <c r="E70" s="62" t="s">
        <v>277</v>
      </c>
      <c r="F70" s="285">
        <v>307393.28999999998</v>
      </c>
      <c r="G70" s="285">
        <v>0</v>
      </c>
      <c r="H70" s="285">
        <v>51670.62</v>
      </c>
      <c r="I70" s="62">
        <v>458871.42</v>
      </c>
      <c r="J70" s="62">
        <v>761288.16</v>
      </c>
      <c r="L70" s="286">
        <v>11500</v>
      </c>
      <c r="M70" s="286">
        <v>14831.46</v>
      </c>
      <c r="N70" s="286">
        <v>37245</v>
      </c>
      <c r="O70" s="286">
        <v>110.3</v>
      </c>
      <c r="S70" s="62">
        <v>2114406.96</v>
      </c>
      <c r="T70" s="52">
        <v>820462.94</v>
      </c>
      <c r="U70" s="52">
        <v>75760</v>
      </c>
      <c r="Y70" s="287">
        <v>217691.5</v>
      </c>
      <c r="AA70" s="287">
        <v>9137</v>
      </c>
      <c r="AB70" s="287">
        <v>562000.75</v>
      </c>
      <c r="AC70" s="287">
        <v>127879.55</v>
      </c>
      <c r="AF70" s="96">
        <f t="shared" si="7"/>
        <v>359063.91</v>
      </c>
      <c r="AG70" s="44">
        <f t="shared" si="8"/>
        <v>63686.76</v>
      </c>
      <c r="AH70" s="32">
        <f t="shared" si="9"/>
        <v>295377.14999999997</v>
      </c>
      <c r="AI70" s="29">
        <f t="shared" si="10"/>
        <v>896222.94</v>
      </c>
      <c r="AJ70" s="47">
        <f t="shared" si="11"/>
        <v>916708.8</v>
      </c>
      <c r="AK70" s="32">
        <f>AI70-AJ70</f>
        <v>-20485.860000000102</v>
      </c>
    </row>
    <row r="71" spans="1:37" x14ac:dyDescent="0.2">
      <c r="AF71" s="96">
        <f t="shared" si="7"/>
        <v>0</v>
      </c>
      <c r="AG71" s="44">
        <f t="shared" si="8"/>
        <v>0</v>
      </c>
      <c r="AH71" s="32">
        <f t="shared" si="9"/>
        <v>0</v>
      </c>
      <c r="AI71" s="29">
        <f t="shared" si="10"/>
        <v>0</v>
      </c>
      <c r="AJ71" s="47">
        <f t="shared" si="11"/>
        <v>0</v>
      </c>
      <c r="AK71" s="32">
        <f>AI71-AJ71</f>
        <v>0</v>
      </c>
    </row>
    <row r="72" spans="1:37" x14ac:dyDescent="0.2">
      <c r="AG72" s="44"/>
      <c r="AI72" s="29"/>
      <c r="AJ72" s="47"/>
    </row>
    <row r="73" spans="1:37" x14ac:dyDescent="0.2">
      <c r="AG73" s="44"/>
      <c r="AI73" s="29"/>
      <c r="AJ73" s="47"/>
    </row>
    <row r="74" spans="1:37" x14ac:dyDescent="0.2">
      <c r="AG74" s="44"/>
      <c r="AI74" s="29"/>
      <c r="AJ74" s="47"/>
    </row>
    <row r="75" spans="1:37" x14ac:dyDescent="0.2">
      <c r="AG75" s="44"/>
      <c r="AI75" s="29"/>
      <c r="AJ75" s="47"/>
    </row>
    <row r="76" spans="1:37" x14ac:dyDescent="0.2">
      <c r="AG76" s="44"/>
      <c r="AI76" s="29"/>
      <c r="AJ76" s="47"/>
    </row>
    <row r="77" spans="1:37" x14ac:dyDescent="0.2">
      <c r="AG77" s="44"/>
      <c r="AI77" s="29"/>
      <c r="AJ77" s="47"/>
    </row>
    <row r="78" spans="1:37" x14ac:dyDescent="0.2">
      <c r="AG78" s="44"/>
      <c r="AI78" s="29"/>
      <c r="AJ78" s="47"/>
    </row>
    <row r="79" spans="1:37" x14ac:dyDescent="0.2">
      <c r="AG79" s="44"/>
      <c r="AI79" s="29"/>
      <c r="AJ79" s="47"/>
    </row>
    <row r="80" spans="1:37" x14ac:dyDescent="0.2">
      <c r="AG80" s="44"/>
      <c r="AI80" s="29"/>
      <c r="AJ80" s="47"/>
    </row>
    <row r="81" spans="33:36" x14ac:dyDescent="0.2">
      <c r="AG81" s="44"/>
      <c r="AI81" s="29"/>
      <c r="AJ81" s="47"/>
    </row>
    <row r="82" spans="33:36" x14ac:dyDescent="0.2">
      <c r="AG82" s="44"/>
      <c r="AI82" s="29"/>
      <c r="AJ82" s="47"/>
    </row>
    <row r="83" spans="33:36" x14ac:dyDescent="0.2">
      <c r="AG83" s="44"/>
      <c r="AI83" s="29"/>
      <c r="AJ83" s="47"/>
    </row>
    <row r="84" spans="33:36" x14ac:dyDescent="0.2">
      <c r="AG84" s="44"/>
      <c r="AI84" s="29"/>
      <c r="AJ84" s="47"/>
    </row>
    <row r="85" spans="33:36" x14ac:dyDescent="0.2">
      <c r="AG85" s="44"/>
      <c r="AI85" s="29"/>
      <c r="AJ85" s="47"/>
    </row>
    <row r="86" spans="33:36" x14ac:dyDescent="0.2">
      <c r="AG86" s="44"/>
      <c r="AI86" s="29"/>
      <c r="AJ86" s="47"/>
    </row>
    <row r="87" spans="33:36" x14ac:dyDescent="0.2">
      <c r="AG87" s="44"/>
      <c r="AI87" s="29"/>
      <c r="AJ87" s="47"/>
    </row>
    <row r="88" spans="33:36" x14ac:dyDescent="0.2">
      <c r="AG88" s="44"/>
      <c r="AI88" s="29"/>
      <c r="AJ88" s="47"/>
    </row>
    <row r="89" spans="33:36" x14ac:dyDescent="0.2">
      <c r="AG89" s="44"/>
      <c r="AI89" s="29"/>
      <c r="AJ89" s="47"/>
    </row>
    <row r="90" spans="33:36" x14ac:dyDescent="0.2">
      <c r="AG90" s="44"/>
      <c r="AI90" s="29"/>
      <c r="AJ90" s="47"/>
    </row>
    <row r="91" spans="33:36" x14ac:dyDescent="0.2">
      <c r="AG91" s="44"/>
      <c r="AI91" s="29"/>
      <c r="AJ91" s="47"/>
    </row>
    <row r="92" spans="33:36" x14ac:dyDescent="0.2">
      <c r="AG92" s="44"/>
      <c r="AI92" s="29"/>
      <c r="AJ92" s="47"/>
    </row>
    <row r="93" spans="33:36" x14ac:dyDescent="0.2">
      <c r="AG93" s="44"/>
      <c r="AI93" s="29"/>
      <c r="AJ93" s="47"/>
    </row>
    <row r="94" spans="33:36" x14ac:dyDescent="0.2">
      <c r="AG94" s="44"/>
      <c r="AI94" s="29"/>
      <c r="AJ94" s="47"/>
    </row>
    <row r="95" spans="33:36" x14ac:dyDescent="0.2">
      <c r="AG95" s="44"/>
      <c r="AI95" s="29"/>
      <c r="AJ95" s="47"/>
    </row>
    <row r="96" spans="33:36" x14ac:dyDescent="0.2">
      <c r="AG96" s="44"/>
      <c r="AI96" s="29"/>
      <c r="AJ96" s="47"/>
    </row>
    <row r="97" spans="33:36" x14ac:dyDescent="0.2">
      <c r="AG97" s="44"/>
      <c r="AI97" s="29"/>
      <c r="AJ97" s="47"/>
    </row>
    <row r="98" spans="33:36" x14ac:dyDescent="0.2">
      <c r="AG98" s="44"/>
      <c r="AI98" s="29"/>
      <c r="AJ98" s="47"/>
    </row>
    <row r="99" spans="33:36" x14ac:dyDescent="0.2">
      <c r="AG99" s="44"/>
      <c r="AI99" s="29"/>
      <c r="AJ99" s="47"/>
    </row>
    <row r="100" spans="33:36" x14ac:dyDescent="0.2">
      <c r="AG100" s="44"/>
      <c r="AI100" s="29"/>
      <c r="AJ100" s="47"/>
    </row>
    <row r="101" spans="33:36" x14ac:dyDescent="0.2">
      <c r="AG101" s="44"/>
      <c r="AI101" s="29"/>
      <c r="AJ101" s="47"/>
    </row>
    <row r="102" spans="33:36" x14ac:dyDescent="0.2">
      <c r="AG102" s="44"/>
      <c r="AI102" s="29"/>
      <c r="AJ102" s="47"/>
    </row>
    <row r="103" spans="33:36" x14ac:dyDescent="0.2">
      <c r="AG103" s="44"/>
      <c r="AI103" s="29"/>
      <c r="AJ103" s="47"/>
    </row>
    <row r="104" spans="33:36" x14ac:dyDescent="0.2">
      <c r="AG104" s="44"/>
      <c r="AI104" s="29"/>
      <c r="AJ104" s="47"/>
    </row>
    <row r="105" spans="33:36" x14ac:dyDescent="0.2">
      <c r="AG105" s="44"/>
      <c r="AI105" s="29"/>
      <c r="AJ105" s="47"/>
    </row>
    <row r="106" spans="33:36" x14ac:dyDescent="0.2">
      <c r="AG106" s="44"/>
      <c r="AI106" s="29"/>
      <c r="AJ106" s="47"/>
    </row>
    <row r="107" spans="33:36" x14ac:dyDescent="0.2">
      <c r="AG107" s="44"/>
      <c r="AI107" s="29"/>
      <c r="AJ107" s="47"/>
    </row>
    <row r="108" spans="33:36" x14ac:dyDescent="0.2">
      <c r="AG108" s="44"/>
      <c r="AI108" s="29"/>
      <c r="AJ108" s="47"/>
    </row>
    <row r="109" spans="33:36" x14ac:dyDescent="0.2">
      <c r="AG109" s="44"/>
      <c r="AI109" s="29"/>
      <c r="AJ109" s="47"/>
    </row>
    <row r="110" spans="33:36" x14ac:dyDescent="0.2">
      <c r="AG110" s="44"/>
      <c r="AI110" s="29"/>
      <c r="AJ110" s="47"/>
    </row>
    <row r="111" spans="33:36" x14ac:dyDescent="0.2">
      <c r="AG111" s="44"/>
      <c r="AI111" s="29"/>
      <c r="AJ111" s="47"/>
    </row>
    <row r="112" spans="33:36" x14ac:dyDescent="0.2">
      <c r="AG112" s="44"/>
      <c r="AI112" s="29"/>
      <c r="AJ112" s="47"/>
    </row>
    <row r="113" spans="33:36" x14ac:dyDescent="0.2">
      <c r="AG113" s="44"/>
      <c r="AI113" s="29"/>
      <c r="AJ113" s="47"/>
    </row>
    <row r="114" spans="33:36" x14ac:dyDescent="0.2">
      <c r="AG114" s="44"/>
      <c r="AI114" s="29"/>
      <c r="AJ114" s="47"/>
    </row>
    <row r="115" spans="33:36" x14ac:dyDescent="0.2">
      <c r="AG115" s="44"/>
      <c r="AI115" s="29"/>
      <c r="AJ115" s="47"/>
    </row>
    <row r="116" spans="33:36" x14ac:dyDescent="0.2">
      <c r="AG116" s="44"/>
      <c r="AI116" s="29"/>
      <c r="AJ116" s="47"/>
    </row>
    <row r="117" spans="33:36" x14ac:dyDescent="0.2">
      <c r="AG117" s="44"/>
      <c r="AI117" s="29"/>
      <c r="AJ117" s="47"/>
    </row>
    <row r="118" spans="33:36" x14ac:dyDescent="0.2">
      <c r="AG118" s="44"/>
      <c r="AI118" s="29"/>
      <c r="AJ118" s="47"/>
    </row>
    <row r="119" spans="33:36" x14ac:dyDescent="0.2">
      <c r="AG119" s="44"/>
      <c r="AI119" s="29"/>
      <c r="AJ119" s="47"/>
    </row>
    <row r="120" spans="33:36" x14ac:dyDescent="0.2">
      <c r="AG120" s="44"/>
      <c r="AI120" s="29"/>
      <c r="AJ120" s="47"/>
    </row>
    <row r="121" spans="33:36" x14ac:dyDescent="0.2">
      <c r="AG121" s="44"/>
      <c r="AI121" s="29"/>
      <c r="AJ121" s="47"/>
    </row>
    <row r="122" spans="33:36" x14ac:dyDescent="0.2">
      <c r="AG122" s="44"/>
      <c r="AI122" s="29"/>
      <c r="AJ122" s="47"/>
    </row>
    <row r="123" spans="33:36" x14ac:dyDescent="0.2">
      <c r="AG123" s="44"/>
      <c r="AI123" s="29"/>
      <c r="AJ123" s="47"/>
    </row>
    <row r="124" spans="33:36" x14ac:dyDescent="0.2">
      <c r="AG124" s="44"/>
      <c r="AI124" s="29"/>
      <c r="AJ124" s="47"/>
    </row>
    <row r="125" spans="33:36" x14ac:dyDescent="0.2">
      <c r="AG125" s="44"/>
      <c r="AI125" s="29"/>
      <c r="AJ125" s="47"/>
    </row>
    <row r="126" spans="33:36" x14ac:dyDescent="0.2">
      <c r="AG126" s="44"/>
      <c r="AI126" s="29"/>
      <c r="AJ126" s="47"/>
    </row>
    <row r="127" spans="33:36" x14ac:dyDescent="0.2">
      <c r="AG127" s="44"/>
      <c r="AI127" s="29"/>
      <c r="AJ127" s="47"/>
    </row>
    <row r="128" spans="33:36" x14ac:dyDescent="0.2">
      <c r="AG128" s="44"/>
      <c r="AI128" s="29"/>
      <c r="AJ128" s="47"/>
    </row>
    <row r="129" spans="33:36" x14ac:dyDescent="0.2">
      <c r="AG129" s="44"/>
      <c r="AI129" s="29"/>
      <c r="AJ129" s="47"/>
    </row>
    <row r="130" spans="33:36" x14ac:dyDescent="0.2">
      <c r="AG130" s="44"/>
      <c r="AI130" s="29"/>
      <c r="AJ130" s="47"/>
    </row>
    <row r="131" spans="33:36" x14ac:dyDescent="0.2">
      <c r="AG131" s="44"/>
      <c r="AI131" s="29"/>
      <c r="AJ131" s="47"/>
    </row>
    <row r="132" spans="33:36" x14ac:dyDescent="0.2">
      <c r="AG132" s="44"/>
      <c r="AI132" s="29"/>
      <c r="AJ132" s="47"/>
    </row>
    <row r="133" spans="33:36" x14ac:dyDescent="0.2">
      <c r="AG133" s="44"/>
      <c r="AI133" s="29"/>
      <c r="AJ133" s="47"/>
    </row>
    <row r="134" spans="33:36" x14ac:dyDescent="0.2">
      <c r="AG134" s="44"/>
      <c r="AI134" s="29"/>
      <c r="AJ134" s="47"/>
    </row>
    <row r="135" spans="33:36" x14ac:dyDescent="0.2">
      <c r="AG135" s="44"/>
      <c r="AI135" s="29"/>
      <c r="AJ135" s="47"/>
    </row>
    <row r="136" spans="33:36" x14ac:dyDescent="0.2">
      <c r="AG136" s="44"/>
      <c r="AI136" s="29"/>
      <c r="AJ136" s="47"/>
    </row>
    <row r="137" spans="33:36" x14ac:dyDescent="0.2">
      <c r="AG137" s="44"/>
      <c r="AI137" s="29"/>
      <c r="AJ137" s="47"/>
    </row>
    <row r="138" spans="33:36" x14ac:dyDescent="0.2">
      <c r="AG138" s="44"/>
      <c r="AI138" s="29"/>
      <c r="AJ138" s="47"/>
    </row>
    <row r="139" spans="33:36" x14ac:dyDescent="0.2">
      <c r="AG139" s="44"/>
      <c r="AI139" s="29"/>
      <c r="AJ139" s="47"/>
    </row>
    <row r="140" spans="33:36" x14ac:dyDescent="0.2">
      <c r="AG140" s="44"/>
      <c r="AI140" s="29"/>
      <c r="AJ140" s="47"/>
    </row>
    <row r="141" spans="33:36" x14ac:dyDescent="0.2">
      <c r="AG141" s="44"/>
      <c r="AI141" s="29"/>
      <c r="AJ141" s="47"/>
    </row>
    <row r="142" spans="33:36" x14ac:dyDescent="0.2">
      <c r="AG142" s="44"/>
      <c r="AI142" s="29"/>
      <c r="AJ142" s="47"/>
    </row>
    <row r="143" spans="33:36" x14ac:dyDescent="0.2">
      <c r="AG143" s="44"/>
      <c r="AI143" s="29"/>
      <c r="AJ143" s="47"/>
    </row>
    <row r="144" spans="33:36" x14ac:dyDescent="0.2">
      <c r="AG144" s="44"/>
      <c r="AI144" s="29"/>
      <c r="AJ144" s="47"/>
    </row>
    <row r="145" spans="33:36" x14ac:dyDescent="0.2">
      <c r="AG145" s="44"/>
      <c r="AI145" s="29"/>
      <c r="AJ145" s="47"/>
    </row>
    <row r="146" spans="33:36" x14ac:dyDescent="0.2">
      <c r="AG146" s="44"/>
      <c r="AI146" s="29"/>
      <c r="AJ146" s="47"/>
    </row>
    <row r="147" spans="33:36" x14ac:dyDescent="0.2">
      <c r="AG147" s="44"/>
      <c r="AI147" s="29"/>
      <c r="AJ147" s="47"/>
    </row>
    <row r="148" spans="33:36" x14ac:dyDescent="0.2">
      <c r="AG148" s="44"/>
      <c r="AI148" s="29"/>
      <c r="AJ148" s="47"/>
    </row>
    <row r="149" spans="33:36" x14ac:dyDescent="0.2">
      <c r="AG149" s="44"/>
      <c r="AI149" s="29"/>
      <c r="AJ149" s="47"/>
    </row>
    <row r="150" spans="33:36" x14ac:dyDescent="0.2">
      <c r="AG150" s="44"/>
      <c r="AI150" s="29"/>
      <c r="AJ150" s="47"/>
    </row>
    <row r="151" spans="33:36" x14ac:dyDescent="0.2">
      <c r="AG151" s="44"/>
      <c r="AI151" s="29"/>
      <c r="AJ151" s="47"/>
    </row>
  </sheetData>
  <autoFilter ref="A1:AK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opLeftCell="W1" zoomScale="130" zoomScaleNormal="130" workbookViewId="0">
      <selection sqref="A1:Y1048576"/>
    </sheetView>
  </sheetViews>
  <sheetFormatPr defaultColWidth="29" defaultRowHeight="14.25" x14ac:dyDescent="0.2"/>
  <cols>
    <col min="1" max="1" width="29" style="56"/>
    <col min="2" max="4" width="29" style="121"/>
    <col min="5" max="6" width="29" style="56"/>
    <col min="7" max="10" width="29" style="270"/>
    <col min="11" max="14" width="29" style="56"/>
    <col min="15" max="19" width="29" style="98"/>
    <col min="20" max="25" width="29" style="122"/>
    <col min="26" max="16384" width="29" style="56"/>
  </cols>
  <sheetData>
    <row r="1" spans="1:25" x14ac:dyDescent="0.2">
      <c r="A1" s="56" t="s">
        <v>590</v>
      </c>
      <c r="B1" s="121" t="s">
        <v>1439</v>
      </c>
      <c r="C1" s="121" t="s">
        <v>1440</v>
      </c>
      <c r="D1" s="121" t="s">
        <v>1441</v>
      </c>
      <c r="E1" s="56" t="s">
        <v>1443</v>
      </c>
      <c r="F1" s="56" t="s">
        <v>1444</v>
      </c>
      <c r="G1" s="270" t="s">
        <v>1447</v>
      </c>
      <c r="H1" s="270" t="s">
        <v>1448</v>
      </c>
      <c r="I1" s="270" t="s">
        <v>1449</v>
      </c>
      <c r="J1" s="270" t="s">
        <v>1450</v>
      </c>
      <c r="K1" s="56" t="s">
        <v>1451</v>
      </c>
      <c r="L1" s="56" t="s">
        <v>1452</v>
      </c>
      <c r="M1" s="56" t="s">
        <v>1453</v>
      </c>
      <c r="N1" s="56" t="s">
        <v>1454</v>
      </c>
      <c r="O1" s="98" t="s">
        <v>1456</v>
      </c>
      <c r="P1" s="98" t="s">
        <v>1457</v>
      </c>
      <c r="Q1" s="98" t="s">
        <v>1458</v>
      </c>
      <c r="R1" s="98" t="s">
        <v>1459</v>
      </c>
      <c r="S1" s="98" t="s">
        <v>1460</v>
      </c>
      <c r="T1" s="122" t="s">
        <v>1461</v>
      </c>
      <c r="U1" s="122" t="s">
        <v>1462</v>
      </c>
      <c r="V1" s="122" t="s">
        <v>1463</v>
      </c>
      <c r="W1" s="122" t="s">
        <v>1464</v>
      </c>
      <c r="X1" s="122" t="s">
        <v>1465</v>
      </c>
      <c r="Y1" s="122" t="s">
        <v>1468</v>
      </c>
    </row>
    <row r="2" spans="1:25" x14ac:dyDescent="0.2">
      <c r="A2" s="56" t="s">
        <v>591</v>
      </c>
      <c r="B2" s="121" t="s">
        <v>1469</v>
      </c>
      <c r="C2" s="121" t="s">
        <v>1470</v>
      </c>
      <c r="D2" s="121" t="s">
        <v>1471</v>
      </c>
      <c r="E2" s="56" t="s">
        <v>1473</v>
      </c>
      <c r="F2" s="56" t="s">
        <v>1474</v>
      </c>
      <c r="G2" s="270" t="s">
        <v>1477</v>
      </c>
      <c r="H2" s="270" t="s">
        <v>1478</v>
      </c>
      <c r="I2" s="270" t="s">
        <v>1479</v>
      </c>
      <c r="J2" s="270" t="s">
        <v>1480</v>
      </c>
      <c r="K2" s="56" t="s">
        <v>1481</v>
      </c>
      <c r="L2" s="56" t="s">
        <v>1482</v>
      </c>
      <c r="M2" s="56" t="s">
        <v>1483</v>
      </c>
      <c r="N2" s="56" t="s">
        <v>1484</v>
      </c>
      <c r="O2" s="98" t="s">
        <v>1486</v>
      </c>
      <c r="P2" s="98" t="s">
        <v>1487</v>
      </c>
      <c r="Q2" s="98" t="s">
        <v>1488</v>
      </c>
      <c r="R2" s="98" t="s">
        <v>1489</v>
      </c>
      <c r="S2" s="98" t="s">
        <v>1490</v>
      </c>
      <c r="T2" s="122" t="s">
        <v>1491</v>
      </c>
      <c r="U2" s="122" t="s">
        <v>1492</v>
      </c>
      <c r="V2" s="122" t="s">
        <v>1493</v>
      </c>
      <c r="W2" s="122" t="s">
        <v>1494</v>
      </c>
      <c r="X2" s="122" t="s">
        <v>1495</v>
      </c>
      <c r="Y2" s="122" t="s">
        <v>1498</v>
      </c>
    </row>
    <row r="3" spans="1:25" x14ac:dyDescent="0.2">
      <c r="A3" s="56" t="s">
        <v>592</v>
      </c>
      <c r="B3" s="121">
        <v>31288318.350000001</v>
      </c>
      <c r="C3" s="121">
        <v>1104244.76</v>
      </c>
      <c r="D3" s="121">
        <v>4682875.7850000001</v>
      </c>
      <c r="E3" s="56">
        <v>51500286.770000003</v>
      </c>
      <c r="F3" s="56">
        <v>39459554.579999998</v>
      </c>
      <c r="G3" s="270">
        <v>900</v>
      </c>
      <c r="H3" s="270">
        <v>1821179.09</v>
      </c>
      <c r="I3" s="270">
        <v>67440</v>
      </c>
      <c r="J3" s="270">
        <v>35.04</v>
      </c>
      <c r="K3" s="56">
        <v>179525</v>
      </c>
      <c r="L3" s="56">
        <v>-450851.04</v>
      </c>
      <c r="M3" s="56">
        <v>-60483842.140000001</v>
      </c>
      <c r="N3" s="56">
        <v>187279459.34999999</v>
      </c>
      <c r="O3" s="98">
        <v>39862830.310000002</v>
      </c>
      <c r="P3" s="98">
        <v>1775218</v>
      </c>
      <c r="Q3" s="98">
        <v>1529.19</v>
      </c>
      <c r="R3" s="98">
        <v>39720325.399999999</v>
      </c>
      <c r="S3" s="98">
        <v>1165133</v>
      </c>
      <c r="T3" s="122">
        <v>55483120.479999997</v>
      </c>
      <c r="U3" s="122">
        <v>6410</v>
      </c>
      <c r="V3" s="122">
        <v>0</v>
      </c>
      <c r="W3" s="122">
        <v>16863312.204999998</v>
      </c>
      <c r="X3" s="122">
        <v>5822156.4000000004</v>
      </c>
      <c r="Y3" s="122">
        <v>221521</v>
      </c>
    </row>
    <row r="4" spans="1:25" x14ac:dyDescent="0.2">
      <c r="A4" s="56" t="s">
        <v>2039</v>
      </c>
      <c r="B4" s="121">
        <v>325298.64</v>
      </c>
      <c r="C4" s="121">
        <v>49189</v>
      </c>
      <c r="D4" s="121">
        <v>36602.58</v>
      </c>
      <c r="E4" s="56">
        <v>1699202.03</v>
      </c>
      <c r="F4" s="56">
        <v>218114.25</v>
      </c>
      <c r="H4" s="270">
        <v>16150</v>
      </c>
      <c r="M4" s="56">
        <v>2237236.7799999998</v>
      </c>
      <c r="N4" s="56">
        <v>198336.84</v>
      </c>
      <c r="O4" s="98">
        <v>364590.87</v>
      </c>
      <c r="R4" s="98">
        <v>353500</v>
      </c>
      <c r="S4" s="98">
        <v>353170</v>
      </c>
      <c r="T4" s="122">
        <v>544660</v>
      </c>
      <c r="W4" s="122">
        <v>202650.89</v>
      </c>
      <c r="X4" s="122">
        <v>71269.100000000006</v>
      </c>
    </row>
    <row r="5" spans="1:25" x14ac:dyDescent="0.2">
      <c r="A5" s="56" t="s">
        <v>2040</v>
      </c>
      <c r="B5" s="121">
        <v>38540.519999999997</v>
      </c>
      <c r="C5" s="121">
        <v>124304.75</v>
      </c>
      <c r="D5" s="121">
        <v>84687.27</v>
      </c>
      <c r="E5" s="56">
        <v>629466.41</v>
      </c>
      <c r="F5" s="56">
        <v>245147.3</v>
      </c>
      <c r="H5" s="270">
        <v>9000</v>
      </c>
      <c r="M5" s="56">
        <v>-776767.69</v>
      </c>
      <c r="N5" s="56">
        <v>2159407.13</v>
      </c>
      <c r="O5" s="98">
        <v>393007.68</v>
      </c>
      <c r="P5" s="98">
        <v>20000</v>
      </c>
      <c r="R5" s="98">
        <v>464830</v>
      </c>
      <c r="T5" s="122">
        <v>751310</v>
      </c>
      <c r="W5" s="122">
        <v>279009.71000000002</v>
      </c>
      <c r="X5" s="122">
        <v>61403.16</v>
      </c>
    </row>
    <row r="6" spans="1:25" x14ac:dyDescent="0.2">
      <c r="A6" s="56" t="s">
        <v>2041</v>
      </c>
      <c r="B6" s="121">
        <v>108999.2</v>
      </c>
      <c r="C6" s="121">
        <v>14000</v>
      </c>
      <c r="D6" s="121">
        <v>84110.88</v>
      </c>
      <c r="E6" s="56">
        <v>917536.05</v>
      </c>
      <c r="F6" s="56">
        <v>758324.85</v>
      </c>
      <c r="H6" s="270">
        <v>12540</v>
      </c>
      <c r="M6" s="56">
        <v>-805388.51</v>
      </c>
      <c r="N6" s="56">
        <v>3104237.14</v>
      </c>
      <c r="O6" s="98">
        <v>334635.17</v>
      </c>
      <c r="R6" s="98">
        <v>649940</v>
      </c>
      <c r="T6" s="122">
        <v>862008</v>
      </c>
      <c r="W6" s="122">
        <v>164616.78</v>
      </c>
      <c r="X6" s="122">
        <v>62504.04</v>
      </c>
      <c r="Y6" s="122">
        <v>150</v>
      </c>
    </row>
    <row r="7" spans="1:25" x14ac:dyDescent="0.2">
      <c r="A7" s="56" t="s">
        <v>2042</v>
      </c>
      <c r="B7" s="121">
        <v>362345.92</v>
      </c>
      <c r="C7" s="121">
        <v>85546.25</v>
      </c>
      <c r="D7" s="121">
        <v>82359.72</v>
      </c>
      <c r="E7" s="56">
        <v>163101.66</v>
      </c>
      <c r="F7" s="56">
        <v>147240.69</v>
      </c>
      <c r="H7" s="270">
        <v>34100</v>
      </c>
      <c r="M7" s="56">
        <v>-644520.21</v>
      </c>
      <c r="N7" s="56">
        <v>1481598.18</v>
      </c>
      <c r="O7" s="98">
        <v>493857.98</v>
      </c>
      <c r="P7" s="98">
        <v>610000</v>
      </c>
      <c r="R7" s="98">
        <v>649500</v>
      </c>
      <c r="T7" s="122">
        <v>1051284</v>
      </c>
      <c r="W7" s="122">
        <v>585167.11</v>
      </c>
      <c r="X7" s="122">
        <v>61332.6</v>
      </c>
    </row>
    <row r="8" spans="1:25" x14ac:dyDescent="0.2">
      <c r="A8" s="56" t="s">
        <v>2043</v>
      </c>
      <c r="B8" s="121">
        <v>390956.28</v>
      </c>
      <c r="C8" s="121">
        <v>25903.3</v>
      </c>
      <c r="D8" s="121">
        <v>23029.42</v>
      </c>
      <c r="E8" s="56">
        <v>47710.05</v>
      </c>
      <c r="F8" s="56">
        <v>812813.53</v>
      </c>
      <c r="H8" s="270">
        <v>41850</v>
      </c>
      <c r="M8" s="56">
        <v>-2064273.85</v>
      </c>
      <c r="N8" s="56">
        <v>3577514.61</v>
      </c>
      <c r="O8" s="98">
        <v>383115.36</v>
      </c>
      <c r="R8" s="98">
        <v>432910</v>
      </c>
      <c r="S8" s="98">
        <v>87640</v>
      </c>
      <c r="T8" s="122">
        <v>780550</v>
      </c>
      <c r="W8" s="122">
        <v>300946.62</v>
      </c>
      <c r="X8" s="122">
        <v>31446.92</v>
      </c>
    </row>
    <row r="9" spans="1:25" x14ac:dyDescent="0.2">
      <c r="A9" s="56" t="s">
        <v>2044</v>
      </c>
      <c r="B9" s="121">
        <v>159945.24</v>
      </c>
      <c r="C9" s="121">
        <v>3914.93</v>
      </c>
      <c r="D9" s="121">
        <v>42100.08</v>
      </c>
      <c r="E9" s="56">
        <v>407028.47</v>
      </c>
      <c r="F9" s="56">
        <v>196405.21</v>
      </c>
      <c r="H9" s="270">
        <v>15575.2</v>
      </c>
      <c r="M9" s="56">
        <v>819702.64</v>
      </c>
      <c r="N9" s="56">
        <v>80851.62</v>
      </c>
      <c r="O9" s="98">
        <v>140602.68</v>
      </c>
      <c r="R9" s="98">
        <v>446150</v>
      </c>
      <c r="T9" s="122">
        <v>505230</v>
      </c>
      <c r="W9" s="122">
        <v>136372.16</v>
      </c>
      <c r="X9" s="122">
        <v>45090.05</v>
      </c>
    </row>
    <row r="10" spans="1:25" x14ac:dyDescent="0.2">
      <c r="A10" s="56" t="s">
        <v>2045</v>
      </c>
      <c r="B10" s="121">
        <v>422059.71</v>
      </c>
      <c r="C10" s="121">
        <v>12025.69</v>
      </c>
      <c r="D10" s="121">
        <v>86471.97</v>
      </c>
      <c r="E10" s="56">
        <v>993679.23</v>
      </c>
      <c r="F10" s="56">
        <v>1831232.85</v>
      </c>
      <c r="H10" s="270">
        <v>22950</v>
      </c>
      <c r="M10" s="56">
        <v>962353.97</v>
      </c>
      <c r="N10" s="56">
        <v>2359303.7200000002</v>
      </c>
      <c r="O10" s="98">
        <v>371192.78</v>
      </c>
      <c r="P10" s="98">
        <v>264000</v>
      </c>
      <c r="R10" s="98">
        <v>525160</v>
      </c>
      <c r="T10" s="122">
        <v>784160</v>
      </c>
      <c r="W10" s="122">
        <v>209431.98</v>
      </c>
      <c r="X10" s="122">
        <v>126873.04</v>
      </c>
    </row>
    <row r="11" spans="1:25" x14ac:dyDescent="0.2">
      <c r="A11" s="56" t="s">
        <v>2046</v>
      </c>
      <c r="B11" s="121">
        <v>7734.07</v>
      </c>
      <c r="C11" s="121">
        <v>12647.62</v>
      </c>
      <c r="D11" s="121">
        <v>26074.28</v>
      </c>
      <c r="E11" s="56">
        <v>772925.59</v>
      </c>
      <c r="F11" s="56">
        <v>197183.78</v>
      </c>
      <c r="M11" s="56">
        <v>-977845.78</v>
      </c>
      <c r="N11" s="56">
        <v>2243800.1</v>
      </c>
      <c r="O11" s="98">
        <v>123066.68</v>
      </c>
      <c r="R11" s="98">
        <v>336720</v>
      </c>
      <c r="T11" s="122">
        <v>513020</v>
      </c>
      <c r="W11" s="122">
        <v>120330.78</v>
      </c>
      <c r="X11" s="122">
        <v>65037.88</v>
      </c>
    </row>
    <row r="12" spans="1:25" x14ac:dyDescent="0.2">
      <c r="A12" s="56" t="s">
        <v>2047</v>
      </c>
      <c r="B12" s="121">
        <v>573708.07999999996</v>
      </c>
      <c r="C12" s="121">
        <v>19511.060000000001</v>
      </c>
      <c r="D12" s="121">
        <v>44303.76</v>
      </c>
      <c r="E12" s="56">
        <v>151538.32999999999</v>
      </c>
      <c r="F12" s="56">
        <v>142444.25</v>
      </c>
      <c r="H12" s="270">
        <v>13200</v>
      </c>
      <c r="M12" s="56">
        <v>-1374816.06</v>
      </c>
      <c r="N12" s="56">
        <v>2541297.98</v>
      </c>
      <c r="O12" s="98">
        <v>273031.81</v>
      </c>
      <c r="R12" s="98">
        <v>449750</v>
      </c>
      <c r="T12" s="122">
        <v>679510</v>
      </c>
      <c r="W12" s="122">
        <v>209054.29</v>
      </c>
      <c r="X12" s="122">
        <v>56673.96</v>
      </c>
    </row>
    <row r="13" spans="1:25" x14ac:dyDescent="0.2">
      <c r="A13" s="56" t="s">
        <v>2048</v>
      </c>
      <c r="B13" s="121">
        <v>409834.32</v>
      </c>
      <c r="C13" s="121">
        <v>12262.39</v>
      </c>
      <c r="D13" s="121">
        <v>48664.66</v>
      </c>
      <c r="E13" s="56">
        <v>1964220.49</v>
      </c>
      <c r="F13" s="56">
        <v>207330.47</v>
      </c>
      <c r="H13" s="270">
        <v>36480</v>
      </c>
      <c r="M13" s="56">
        <v>448535.85</v>
      </c>
      <c r="N13" s="56">
        <v>2357450.56</v>
      </c>
      <c r="O13" s="98">
        <v>192793.32</v>
      </c>
      <c r="R13" s="98">
        <v>156200</v>
      </c>
      <c r="T13" s="122">
        <v>220200</v>
      </c>
      <c r="W13" s="122">
        <v>179240.8</v>
      </c>
      <c r="X13" s="122">
        <v>58433.599999999999</v>
      </c>
    </row>
    <row r="14" spans="1:25" x14ac:dyDescent="0.2">
      <c r="A14" s="56" t="s">
        <v>2049</v>
      </c>
      <c r="B14" s="121">
        <v>174612.43</v>
      </c>
      <c r="C14" s="121">
        <v>30404.14</v>
      </c>
      <c r="D14" s="121">
        <v>37600.21</v>
      </c>
      <c r="E14" s="56">
        <v>1030747.52</v>
      </c>
      <c r="F14" s="56">
        <v>674507.98</v>
      </c>
      <c r="H14" s="270">
        <v>10200</v>
      </c>
      <c r="M14" s="56">
        <v>-1273945.6299999999</v>
      </c>
      <c r="N14" s="56">
        <v>3416597.09</v>
      </c>
      <c r="O14" s="98">
        <v>244965.41</v>
      </c>
      <c r="R14" s="98">
        <v>312990</v>
      </c>
      <c r="T14" s="122">
        <v>500070</v>
      </c>
      <c r="W14" s="122">
        <v>122598.83</v>
      </c>
      <c r="X14" s="122">
        <v>109377.76</v>
      </c>
    </row>
    <row r="15" spans="1:25" x14ac:dyDescent="0.2">
      <c r="A15" s="56" t="s">
        <v>2050</v>
      </c>
      <c r="B15" s="121">
        <v>545509.86</v>
      </c>
      <c r="C15" s="121">
        <v>32098.73</v>
      </c>
      <c r="D15" s="121">
        <v>39109.26</v>
      </c>
      <c r="E15" s="56">
        <v>2296523.17</v>
      </c>
      <c r="F15" s="56">
        <v>352347.57</v>
      </c>
      <c r="H15" s="270">
        <v>27843.05</v>
      </c>
      <c r="M15" s="56">
        <v>259438.22</v>
      </c>
      <c r="N15" s="56">
        <v>3110817.16</v>
      </c>
      <c r="O15" s="98">
        <v>299387.15000000002</v>
      </c>
      <c r="P15" s="98">
        <v>185000</v>
      </c>
      <c r="R15" s="98">
        <v>444610</v>
      </c>
      <c r="T15" s="122">
        <v>576010</v>
      </c>
      <c r="W15" s="122">
        <v>193815.87</v>
      </c>
      <c r="X15" s="122">
        <v>243409.12</v>
      </c>
    </row>
    <row r="16" spans="1:25" x14ac:dyDescent="0.2">
      <c r="A16" s="56" t="s">
        <v>2051</v>
      </c>
      <c r="B16" s="121">
        <v>58542.85</v>
      </c>
      <c r="C16" s="121">
        <v>39260.33</v>
      </c>
      <c r="D16" s="121">
        <v>50364.37</v>
      </c>
      <c r="E16" s="56">
        <v>1476446.7</v>
      </c>
      <c r="F16" s="56">
        <v>797462.83</v>
      </c>
      <c r="H16" s="270">
        <v>14640</v>
      </c>
      <c r="M16" s="56">
        <v>-1656150.79</v>
      </c>
      <c r="N16" s="56">
        <v>4381554.71</v>
      </c>
      <c r="O16" s="98">
        <v>382571.38</v>
      </c>
      <c r="R16" s="98">
        <v>423680</v>
      </c>
      <c r="T16" s="122">
        <v>694570</v>
      </c>
      <c r="W16" s="122">
        <v>310744.5</v>
      </c>
      <c r="X16" s="122">
        <v>77972.72</v>
      </c>
    </row>
    <row r="17" spans="1:24" x14ac:dyDescent="0.2">
      <c r="A17" s="56" t="s">
        <v>2052</v>
      </c>
      <c r="B17" s="121">
        <v>577205.19999999995</v>
      </c>
      <c r="C17" s="121">
        <v>2293.3200000000002</v>
      </c>
      <c r="D17" s="121">
        <v>35225.86</v>
      </c>
      <c r="E17" s="56">
        <v>262440.28999999998</v>
      </c>
      <c r="F17" s="56">
        <v>16970.419999999998</v>
      </c>
      <c r="H17" s="270">
        <v>24000</v>
      </c>
      <c r="M17" s="56">
        <v>-1708144.11</v>
      </c>
      <c r="N17" s="56">
        <v>2824820.87</v>
      </c>
      <c r="O17" s="98">
        <v>276518.13</v>
      </c>
      <c r="R17" s="98">
        <v>476300</v>
      </c>
      <c r="S17" s="98">
        <v>11500</v>
      </c>
      <c r="T17" s="122">
        <v>731560</v>
      </c>
      <c r="W17" s="122">
        <v>187306.12</v>
      </c>
      <c r="X17" s="122">
        <v>56195.68</v>
      </c>
    </row>
    <row r="18" spans="1:24" x14ac:dyDescent="0.2">
      <c r="A18" s="56" t="s">
        <v>2053</v>
      </c>
      <c r="B18" s="121">
        <v>440578.87</v>
      </c>
      <c r="C18" s="121">
        <v>38431.370000000003</v>
      </c>
      <c r="D18" s="121">
        <v>69377.36</v>
      </c>
      <c r="E18" s="56">
        <v>177169.41</v>
      </c>
      <c r="F18" s="56">
        <v>292402.34999999998</v>
      </c>
      <c r="H18" s="270">
        <v>17700</v>
      </c>
      <c r="M18" s="56">
        <v>-963353.23</v>
      </c>
      <c r="N18" s="56">
        <v>2287611.84</v>
      </c>
      <c r="O18" s="98">
        <v>409684.29</v>
      </c>
      <c r="R18" s="98">
        <v>543160</v>
      </c>
      <c r="T18" s="122">
        <v>852811</v>
      </c>
      <c r="W18" s="122">
        <v>301531.58</v>
      </c>
      <c r="X18" s="122">
        <v>41573.96</v>
      </c>
    </row>
    <row r="19" spans="1:24" x14ac:dyDescent="0.2">
      <c r="A19" s="56" t="s">
        <v>2054</v>
      </c>
      <c r="B19" s="121">
        <v>199565.12</v>
      </c>
      <c r="C19" s="121">
        <v>67820.86</v>
      </c>
      <c r="D19" s="121">
        <v>25252.58</v>
      </c>
      <c r="E19" s="56">
        <v>17003.849999999999</v>
      </c>
      <c r="F19" s="56">
        <v>43771.14</v>
      </c>
      <c r="H19" s="270">
        <v>9150</v>
      </c>
      <c r="M19" s="56">
        <v>-2056242.82</v>
      </c>
      <c r="N19" s="56">
        <v>2658489.6</v>
      </c>
      <c r="O19" s="98">
        <v>244602.85</v>
      </c>
      <c r="R19" s="98">
        <v>596440</v>
      </c>
      <c r="T19" s="122">
        <v>858520</v>
      </c>
      <c r="W19" s="122">
        <v>163021.16</v>
      </c>
      <c r="X19" s="122">
        <v>50128.92</v>
      </c>
    </row>
    <row r="20" spans="1:24" x14ac:dyDescent="0.2">
      <c r="A20" s="56" t="s">
        <v>2055</v>
      </c>
      <c r="B20" s="121">
        <v>572274.89</v>
      </c>
      <c r="C20" s="121">
        <v>24115.61</v>
      </c>
      <c r="D20" s="121">
        <v>56394.35</v>
      </c>
      <c r="E20" s="56">
        <v>4352115.67</v>
      </c>
      <c r="F20" s="56">
        <v>128048.43</v>
      </c>
      <c r="H20" s="270">
        <v>13302.62</v>
      </c>
      <c r="M20" s="56">
        <v>4526352.97</v>
      </c>
      <c r="N20" s="56">
        <v>712043.8</v>
      </c>
      <c r="O20" s="98">
        <v>246144.61</v>
      </c>
      <c r="R20" s="98">
        <v>570640</v>
      </c>
      <c r="T20" s="122">
        <v>661864</v>
      </c>
      <c r="W20" s="122">
        <v>108823.29</v>
      </c>
      <c r="X20" s="122">
        <v>64529.760000000002</v>
      </c>
    </row>
    <row r="21" spans="1:24" x14ac:dyDescent="0.2">
      <c r="A21" s="56" t="s">
        <v>2056</v>
      </c>
      <c r="B21" s="121">
        <v>100239.34</v>
      </c>
      <c r="C21" s="121">
        <v>11316.58</v>
      </c>
      <c r="D21" s="121">
        <v>79578.320000000007</v>
      </c>
      <c r="E21" s="56">
        <v>254042.27</v>
      </c>
      <c r="F21" s="56">
        <v>740404.01</v>
      </c>
      <c r="H21" s="270">
        <v>10531.3</v>
      </c>
      <c r="M21" s="56">
        <v>-2649304.42</v>
      </c>
      <c r="N21" s="56">
        <v>4272663.5999999996</v>
      </c>
      <c r="O21" s="98">
        <v>201332</v>
      </c>
      <c r="R21" s="98">
        <v>313620</v>
      </c>
      <c r="T21" s="122">
        <v>548340</v>
      </c>
      <c r="W21" s="122">
        <v>178157.28</v>
      </c>
      <c r="X21" s="122">
        <v>114824.68</v>
      </c>
    </row>
    <row r="22" spans="1:24" x14ac:dyDescent="0.2">
      <c r="A22" s="56" t="s">
        <v>2057</v>
      </c>
      <c r="B22" s="121">
        <v>57004.9</v>
      </c>
      <c r="C22" s="121">
        <v>23670</v>
      </c>
      <c r="D22" s="121">
        <v>33239.97</v>
      </c>
      <c r="E22" s="56">
        <v>1322500.32</v>
      </c>
      <c r="F22" s="56">
        <v>113620.63</v>
      </c>
      <c r="H22" s="270">
        <v>27960</v>
      </c>
      <c r="M22" s="56">
        <v>-156661.68</v>
      </c>
      <c r="N22" s="56">
        <v>2054348.01</v>
      </c>
      <c r="O22" s="98">
        <v>139317.53</v>
      </c>
      <c r="R22" s="98">
        <v>307920</v>
      </c>
      <c r="T22" s="122">
        <v>491280</v>
      </c>
      <c r="W22" s="122">
        <v>218162.12</v>
      </c>
      <c r="X22" s="122">
        <v>54171.92</v>
      </c>
    </row>
    <row r="23" spans="1:24" x14ac:dyDescent="0.2">
      <c r="A23" s="56" t="s">
        <v>2117</v>
      </c>
      <c r="B23" s="121">
        <v>871584.14</v>
      </c>
      <c r="C23" s="121">
        <v>32702.66</v>
      </c>
      <c r="D23" s="121">
        <v>26140.52</v>
      </c>
      <c r="E23" s="56">
        <v>24796.69</v>
      </c>
      <c r="F23" s="56">
        <v>141479.81</v>
      </c>
      <c r="H23" s="270">
        <v>17095.650000000001</v>
      </c>
      <c r="M23" s="56">
        <v>-911618.95</v>
      </c>
      <c r="N23" s="56">
        <v>2203520.5099999998</v>
      </c>
      <c r="O23" s="98">
        <v>227256.92</v>
      </c>
      <c r="R23" s="98">
        <v>321330</v>
      </c>
      <c r="T23" s="122">
        <v>560450</v>
      </c>
      <c r="W23" s="122">
        <v>153577.03</v>
      </c>
      <c r="X23" s="122">
        <v>24893.279999999999</v>
      </c>
    </row>
    <row r="24" spans="1:24" x14ac:dyDescent="0.2">
      <c r="A24" s="56" t="s">
        <v>2058</v>
      </c>
      <c r="B24" s="121">
        <v>1013246.34</v>
      </c>
      <c r="C24" s="121">
        <v>0</v>
      </c>
      <c r="D24" s="121">
        <v>82500.75</v>
      </c>
      <c r="E24" s="56">
        <v>171684.93</v>
      </c>
      <c r="F24" s="56">
        <v>923137.77</v>
      </c>
      <c r="H24" s="270">
        <v>30161.040000000001</v>
      </c>
      <c r="M24" s="56">
        <v>-498281.94</v>
      </c>
      <c r="N24" s="56">
        <v>2350727.5299999998</v>
      </c>
      <c r="O24" s="98">
        <v>805792.68</v>
      </c>
      <c r="P24" s="98">
        <v>127175</v>
      </c>
      <c r="Q24" s="98">
        <v>5.78</v>
      </c>
      <c r="R24" s="98">
        <v>578701</v>
      </c>
      <c r="S24" s="98">
        <v>200000</v>
      </c>
      <c r="T24" s="122">
        <v>790781</v>
      </c>
      <c r="W24" s="122">
        <v>282844.07</v>
      </c>
      <c r="X24" s="122">
        <v>111704.23</v>
      </c>
    </row>
    <row r="25" spans="1:24" x14ac:dyDescent="0.2">
      <c r="A25" s="56" t="s">
        <v>2059</v>
      </c>
      <c r="B25" s="121">
        <v>184800.21</v>
      </c>
      <c r="C25" s="121">
        <v>0</v>
      </c>
      <c r="D25" s="121">
        <v>171016.28</v>
      </c>
      <c r="E25" s="56">
        <v>826812.68</v>
      </c>
      <c r="F25" s="56">
        <v>377840.4</v>
      </c>
      <c r="H25" s="270">
        <v>11705.3</v>
      </c>
      <c r="M25" s="56">
        <v>-1902313.1</v>
      </c>
      <c r="N25" s="56">
        <v>3163898.35</v>
      </c>
      <c r="O25" s="98">
        <v>800413.82</v>
      </c>
      <c r="R25" s="98">
        <v>406400</v>
      </c>
      <c r="T25" s="122">
        <v>595610</v>
      </c>
      <c r="W25" s="122">
        <v>208153.44</v>
      </c>
      <c r="X25" s="122">
        <v>100781.36</v>
      </c>
    </row>
    <row r="26" spans="1:24" x14ac:dyDescent="0.2">
      <c r="A26" s="56" t="s">
        <v>2060</v>
      </c>
      <c r="B26" s="121">
        <v>900031.09</v>
      </c>
      <c r="C26" s="121">
        <v>17400</v>
      </c>
      <c r="D26" s="121">
        <v>51683.65</v>
      </c>
      <c r="E26" s="56">
        <v>1243246.6299999999</v>
      </c>
      <c r="F26" s="56">
        <v>3859003.22</v>
      </c>
      <c r="H26" s="270">
        <v>42280</v>
      </c>
      <c r="N26" s="56">
        <v>2060186.09</v>
      </c>
      <c r="O26" s="98">
        <v>1241779.75</v>
      </c>
      <c r="P26" s="98">
        <v>100000</v>
      </c>
      <c r="Q26" s="98">
        <v>89.41</v>
      </c>
      <c r="R26" s="98">
        <v>752110</v>
      </c>
      <c r="T26" s="122">
        <v>964270</v>
      </c>
      <c r="W26" s="122">
        <v>354513.67</v>
      </c>
      <c r="X26" s="122">
        <v>110391.48</v>
      </c>
    </row>
    <row r="27" spans="1:24" x14ac:dyDescent="0.2">
      <c r="A27" s="56" t="s">
        <v>2061</v>
      </c>
      <c r="B27" s="121">
        <v>540150.43000000005</v>
      </c>
      <c r="C27" s="121">
        <v>15200</v>
      </c>
      <c r="D27" s="121">
        <v>50138.8</v>
      </c>
      <c r="E27" s="56">
        <v>724237.51</v>
      </c>
      <c r="F27" s="56">
        <v>566331.93999999994</v>
      </c>
      <c r="H27" s="270">
        <v>23671.14</v>
      </c>
      <c r="M27" s="56">
        <v>232300</v>
      </c>
      <c r="N27" s="56">
        <v>2920599.11</v>
      </c>
      <c r="O27" s="98">
        <v>608216.11</v>
      </c>
      <c r="R27" s="98">
        <v>546229.5</v>
      </c>
      <c r="T27" s="122">
        <v>703564.5</v>
      </c>
      <c r="W27" s="122">
        <v>240705.72</v>
      </c>
      <c r="X27" s="122">
        <v>134686.6</v>
      </c>
    </row>
    <row r="28" spans="1:24" x14ac:dyDescent="0.2">
      <c r="A28" s="56" t="s">
        <v>2062</v>
      </c>
      <c r="B28" s="121">
        <v>353052.15</v>
      </c>
      <c r="C28" s="121">
        <v>13869.5</v>
      </c>
      <c r="D28" s="121">
        <v>33376.25</v>
      </c>
      <c r="E28" s="56">
        <v>535419.5</v>
      </c>
      <c r="F28" s="56">
        <v>190775.92</v>
      </c>
      <c r="H28" s="270">
        <v>11731.25</v>
      </c>
      <c r="M28" s="56">
        <v>140750</v>
      </c>
      <c r="N28" s="56">
        <v>1187021.07</v>
      </c>
      <c r="O28" s="98">
        <v>667827.81000000006</v>
      </c>
      <c r="R28" s="98">
        <v>525720</v>
      </c>
      <c r="T28" s="122">
        <v>761750</v>
      </c>
      <c r="W28" s="122">
        <v>197999.82</v>
      </c>
      <c r="X28" s="122">
        <v>72807.320000000007</v>
      </c>
    </row>
    <row r="29" spans="1:24" x14ac:dyDescent="0.2">
      <c r="A29" s="56" t="s">
        <v>2063</v>
      </c>
      <c r="B29" s="121">
        <v>370425.52</v>
      </c>
      <c r="C29" s="121">
        <v>0</v>
      </c>
      <c r="D29" s="121">
        <v>31505.21</v>
      </c>
      <c r="E29" s="56">
        <v>601884.76</v>
      </c>
      <c r="F29" s="56">
        <v>275519.3</v>
      </c>
      <c r="H29" s="270">
        <v>19339.95</v>
      </c>
      <c r="J29" s="270">
        <v>0</v>
      </c>
      <c r="M29" s="56">
        <v>173850</v>
      </c>
      <c r="N29" s="56">
        <v>2650223.29</v>
      </c>
      <c r="O29" s="98">
        <v>575147.04</v>
      </c>
      <c r="P29" s="98">
        <v>40000</v>
      </c>
      <c r="R29" s="98">
        <v>447143</v>
      </c>
      <c r="T29" s="122">
        <v>580843</v>
      </c>
      <c r="W29" s="122">
        <v>298163.77</v>
      </c>
      <c r="X29" s="122">
        <v>86699.76</v>
      </c>
    </row>
    <row r="30" spans="1:24" x14ac:dyDescent="0.2">
      <c r="A30" s="56" t="s">
        <v>2064</v>
      </c>
      <c r="B30" s="121">
        <v>395223.71</v>
      </c>
      <c r="C30" s="121">
        <v>3082</v>
      </c>
      <c r="D30" s="121">
        <v>82154.990000000005</v>
      </c>
      <c r="E30" s="56">
        <v>1772529.47</v>
      </c>
      <c r="F30" s="56">
        <v>237866.27</v>
      </c>
      <c r="H30" s="270">
        <v>15839</v>
      </c>
      <c r="J30" s="270">
        <v>35.04</v>
      </c>
      <c r="M30" s="56">
        <v>110600</v>
      </c>
      <c r="N30" s="56">
        <v>1714501.17</v>
      </c>
      <c r="O30" s="98">
        <v>456120.91</v>
      </c>
      <c r="R30" s="98">
        <v>282135.5</v>
      </c>
      <c r="T30" s="122">
        <v>372935.18</v>
      </c>
      <c r="W30" s="122">
        <v>221847.97</v>
      </c>
      <c r="X30" s="122">
        <v>106877.08</v>
      </c>
    </row>
    <row r="31" spans="1:24" x14ac:dyDescent="0.2">
      <c r="A31" s="56" t="s">
        <v>2065</v>
      </c>
      <c r="B31" s="121">
        <v>554079.13</v>
      </c>
      <c r="C31" s="121">
        <v>0</v>
      </c>
      <c r="D31" s="121">
        <v>126077.27</v>
      </c>
      <c r="E31" s="56">
        <v>786531.47</v>
      </c>
      <c r="F31" s="56">
        <v>1280078.08</v>
      </c>
      <c r="H31" s="270">
        <v>49914.04</v>
      </c>
      <c r="M31" s="56">
        <v>148750</v>
      </c>
      <c r="N31" s="56">
        <v>2482860.59</v>
      </c>
      <c r="O31" s="98">
        <v>702389.03</v>
      </c>
      <c r="R31" s="98">
        <v>390450</v>
      </c>
      <c r="T31" s="122">
        <v>583010</v>
      </c>
      <c r="W31" s="122">
        <v>415448.08</v>
      </c>
      <c r="X31" s="122">
        <v>107234.88</v>
      </c>
    </row>
    <row r="32" spans="1:24" x14ac:dyDescent="0.2">
      <c r="A32" s="56" t="s">
        <v>2066</v>
      </c>
      <c r="B32" s="121">
        <v>407129.06</v>
      </c>
      <c r="C32" s="121">
        <v>770.5</v>
      </c>
      <c r="D32" s="121">
        <v>26538</v>
      </c>
      <c r="E32" s="56">
        <v>542649.75</v>
      </c>
      <c r="F32" s="56">
        <v>293836.3</v>
      </c>
      <c r="H32" s="270">
        <v>14400</v>
      </c>
      <c r="M32" s="56">
        <v>-864160.78</v>
      </c>
      <c r="N32" s="56">
        <v>2102364.12</v>
      </c>
      <c r="O32" s="98">
        <v>391098.77</v>
      </c>
      <c r="R32" s="98">
        <v>399263.6</v>
      </c>
      <c r="S32" s="98">
        <v>3000</v>
      </c>
      <c r="T32" s="122">
        <v>513815.6</v>
      </c>
      <c r="W32" s="122">
        <v>152999.57999999999</v>
      </c>
      <c r="X32" s="122">
        <v>47346.92</v>
      </c>
    </row>
    <row r="33" spans="1:25" x14ac:dyDescent="0.2">
      <c r="A33" s="56" t="s">
        <v>2067</v>
      </c>
      <c r="B33" s="121">
        <v>301768.27</v>
      </c>
      <c r="C33" s="121">
        <v>14640</v>
      </c>
      <c r="D33" s="121">
        <v>41257.32</v>
      </c>
      <c r="E33" s="56">
        <v>611913.80000000005</v>
      </c>
      <c r="F33" s="56">
        <v>603729.14</v>
      </c>
      <c r="H33" s="270">
        <v>25079</v>
      </c>
      <c r="J33" s="270">
        <v>0</v>
      </c>
      <c r="M33" s="56">
        <v>535909.46</v>
      </c>
      <c r="N33" s="56">
        <v>923152.19</v>
      </c>
      <c r="O33" s="98">
        <v>723998.3</v>
      </c>
      <c r="R33" s="98">
        <v>560720</v>
      </c>
      <c r="S33" s="98">
        <v>7750</v>
      </c>
      <c r="T33" s="122">
        <v>792600</v>
      </c>
      <c r="W33" s="122">
        <v>303962.83</v>
      </c>
      <c r="X33" s="122">
        <v>87103.59</v>
      </c>
    </row>
    <row r="34" spans="1:25" x14ac:dyDescent="0.2">
      <c r="A34" s="56" t="s">
        <v>2068</v>
      </c>
      <c r="B34" s="121">
        <v>850596.35</v>
      </c>
      <c r="C34" s="121">
        <v>0</v>
      </c>
      <c r="D34" s="121">
        <v>62117.279999999999</v>
      </c>
      <c r="E34" s="56">
        <v>1241170.5</v>
      </c>
      <c r="F34" s="56">
        <v>652289.51</v>
      </c>
      <c r="H34" s="270">
        <v>25981.3</v>
      </c>
      <c r="M34" s="56">
        <v>366128</v>
      </c>
      <c r="N34" s="56">
        <v>2548141.21</v>
      </c>
      <c r="O34" s="98">
        <v>625840.73</v>
      </c>
      <c r="P34" s="98">
        <v>268960</v>
      </c>
      <c r="Q34" s="98">
        <v>15.37</v>
      </c>
      <c r="R34" s="98">
        <v>692600</v>
      </c>
      <c r="T34" s="122">
        <v>783660</v>
      </c>
      <c r="W34" s="122">
        <v>379929.23</v>
      </c>
      <c r="X34" s="122">
        <v>74635.44</v>
      </c>
    </row>
    <row r="35" spans="1:25" x14ac:dyDescent="0.2">
      <c r="A35" s="56" t="s">
        <v>2120</v>
      </c>
      <c r="B35" s="121">
        <v>386615.39</v>
      </c>
      <c r="C35" s="121">
        <v>0</v>
      </c>
      <c r="D35" s="121">
        <v>70056.149999999994</v>
      </c>
      <c r="E35" s="56">
        <v>390565.97</v>
      </c>
      <c r="F35" s="56">
        <v>532140.52</v>
      </c>
      <c r="H35" s="270">
        <v>23000</v>
      </c>
      <c r="M35" s="56">
        <v>110400</v>
      </c>
      <c r="N35" s="56">
        <v>1650244.41</v>
      </c>
      <c r="O35" s="98">
        <v>546429.06000000006</v>
      </c>
      <c r="P35" s="98">
        <v>35000</v>
      </c>
      <c r="R35" s="98">
        <v>361893.5</v>
      </c>
      <c r="T35" s="122">
        <v>469493.5</v>
      </c>
      <c r="W35" s="122">
        <v>212506.28</v>
      </c>
      <c r="X35" s="122">
        <v>89189.79</v>
      </c>
    </row>
    <row r="36" spans="1:25" x14ac:dyDescent="0.2">
      <c r="A36" s="56" t="s">
        <v>2069</v>
      </c>
      <c r="B36" s="121">
        <v>301040.45</v>
      </c>
      <c r="C36" s="121">
        <v>0</v>
      </c>
      <c r="D36" s="121">
        <v>27134.11</v>
      </c>
      <c r="E36" s="56">
        <v>71742.740000000005</v>
      </c>
      <c r="F36" s="56">
        <v>376043.48</v>
      </c>
      <c r="H36" s="270">
        <v>18525.560000000001</v>
      </c>
      <c r="M36" s="56">
        <v>-1213146.33</v>
      </c>
      <c r="N36" s="56">
        <v>1948644.79</v>
      </c>
      <c r="O36" s="98">
        <v>238477.75</v>
      </c>
      <c r="R36" s="98">
        <v>347630</v>
      </c>
      <c r="T36" s="122">
        <v>404910</v>
      </c>
      <c r="W36" s="122">
        <v>115743.39</v>
      </c>
      <c r="X36" s="122">
        <v>22653.599999999999</v>
      </c>
    </row>
    <row r="37" spans="1:25" x14ac:dyDescent="0.2">
      <c r="A37" s="56" t="s">
        <v>2070</v>
      </c>
      <c r="B37" s="121">
        <v>434790.63</v>
      </c>
      <c r="D37" s="121">
        <v>44853.54</v>
      </c>
      <c r="E37" s="56">
        <v>-434662.17</v>
      </c>
      <c r="F37" s="56">
        <v>887966.11</v>
      </c>
      <c r="H37" s="270">
        <v>36350</v>
      </c>
      <c r="M37" s="56">
        <v>-1253951.57</v>
      </c>
      <c r="N37" s="56">
        <v>2125603</v>
      </c>
      <c r="O37" s="98">
        <v>363567.23</v>
      </c>
      <c r="Q37" s="98">
        <v>719.76</v>
      </c>
      <c r="R37" s="98">
        <v>548110</v>
      </c>
      <c r="S37" s="98">
        <v>309</v>
      </c>
      <c r="T37" s="122">
        <v>680306</v>
      </c>
      <c r="W37" s="122">
        <v>127059.91</v>
      </c>
      <c r="X37" s="122">
        <v>12976.4</v>
      </c>
    </row>
    <row r="38" spans="1:25" x14ac:dyDescent="0.2">
      <c r="A38" s="56" t="s">
        <v>2071</v>
      </c>
      <c r="B38" s="121">
        <v>246336.07</v>
      </c>
      <c r="C38" s="121">
        <v>5509</v>
      </c>
      <c r="D38" s="121">
        <v>35709.760000000002</v>
      </c>
      <c r="E38" s="56">
        <v>152881.20000000001</v>
      </c>
      <c r="F38" s="56">
        <v>331619.84999999998</v>
      </c>
      <c r="H38" s="270">
        <v>26680</v>
      </c>
      <c r="M38" s="56">
        <v>-1111470.77</v>
      </c>
      <c r="N38" s="56">
        <v>1917883.16</v>
      </c>
      <c r="O38" s="98">
        <v>249068.07</v>
      </c>
      <c r="Q38" s="98">
        <v>35.99</v>
      </c>
      <c r="R38" s="98">
        <v>348130</v>
      </c>
      <c r="T38" s="122">
        <v>479730</v>
      </c>
      <c r="W38" s="122">
        <v>115228.93</v>
      </c>
      <c r="X38" s="122">
        <v>42427.64</v>
      </c>
    </row>
    <row r="39" spans="1:25" x14ac:dyDescent="0.2">
      <c r="A39" s="56" t="s">
        <v>2072</v>
      </c>
      <c r="B39" s="121">
        <v>700848.61</v>
      </c>
      <c r="C39" s="121">
        <v>10091.5</v>
      </c>
      <c r="D39" s="121">
        <v>85145.18</v>
      </c>
      <c r="E39" s="56">
        <v>291153.96000000002</v>
      </c>
      <c r="F39" s="56">
        <v>1132954.6000000001</v>
      </c>
      <c r="M39" s="56">
        <v>-175946.09</v>
      </c>
      <c r="N39" s="56">
        <v>2205072.4900000002</v>
      </c>
      <c r="O39" s="98">
        <v>666888.64</v>
      </c>
      <c r="R39" s="98">
        <v>497370</v>
      </c>
      <c r="S39" s="98">
        <v>13000</v>
      </c>
      <c r="T39" s="122">
        <v>690090</v>
      </c>
      <c r="W39" s="122">
        <v>178120.47</v>
      </c>
      <c r="X39" s="122">
        <v>70000.72</v>
      </c>
    </row>
    <row r="40" spans="1:25" x14ac:dyDescent="0.2">
      <c r="A40" s="56" t="s">
        <v>2073</v>
      </c>
      <c r="B40" s="121">
        <v>519765.65</v>
      </c>
      <c r="C40" s="121">
        <v>0</v>
      </c>
      <c r="D40" s="121">
        <v>84600.74</v>
      </c>
      <c r="E40" s="56">
        <v>2216183.64</v>
      </c>
      <c r="F40" s="56">
        <v>716874.7</v>
      </c>
      <c r="H40" s="270">
        <v>56043.19</v>
      </c>
      <c r="M40" s="56">
        <v>1611769.95</v>
      </c>
      <c r="N40" s="56">
        <v>1879861.02</v>
      </c>
      <c r="O40" s="98">
        <v>625966.80000000005</v>
      </c>
      <c r="Q40" s="98">
        <v>88.69</v>
      </c>
      <c r="R40" s="98">
        <v>413780</v>
      </c>
      <c r="T40" s="122">
        <v>702020</v>
      </c>
      <c r="W40" s="122">
        <v>229237.24</v>
      </c>
      <c r="X40" s="122">
        <v>44807.68</v>
      </c>
    </row>
    <row r="41" spans="1:25" x14ac:dyDescent="0.2">
      <c r="A41" s="56" t="s">
        <v>2074</v>
      </c>
      <c r="B41" s="121">
        <v>743352.82</v>
      </c>
      <c r="C41" s="121">
        <v>15519.8</v>
      </c>
      <c r="D41" s="121">
        <v>70504.33</v>
      </c>
      <c r="E41" s="56">
        <v>691456.55</v>
      </c>
      <c r="F41" s="56">
        <v>557252.37</v>
      </c>
      <c r="H41" s="270">
        <v>44300</v>
      </c>
      <c r="M41" s="56">
        <v>-1716363.96</v>
      </c>
      <c r="N41" s="56">
        <v>3832429.73</v>
      </c>
      <c r="O41" s="98">
        <v>532230.9</v>
      </c>
      <c r="Q41" s="98">
        <v>63.25</v>
      </c>
      <c r="R41" s="98">
        <v>766380</v>
      </c>
      <c r="T41" s="122">
        <v>1044860</v>
      </c>
      <c r="W41" s="122">
        <v>191043.61</v>
      </c>
      <c r="X41" s="122">
        <v>68700.44</v>
      </c>
      <c r="Y41" s="122">
        <v>2400</v>
      </c>
    </row>
    <row r="42" spans="1:25" x14ac:dyDescent="0.2">
      <c r="A42" s="56" t="s">
        <v>2075</v>
      </c>
      <c r="B42" s="121">
        <v>280608.99</v>
      </c>
      <c r="C42" s="121">
        <v>2908.96</v>
      </c>
      <c r="D42" s="121">
        <v>49821.98</v>
      </c>
      <c r="E42" s="56">
        <v>218209.49</v>
      </c>
      <c r="F42" s="56">
        <v>1692878.34</v>
      </c>
      <c r="H42" s="270">
        <v>21075</v>
      </c>
      <c r="M42" s="56">
        <v>298327.61</v>
      </c>
      <c r="N42" s="56">
        <v>1975418.72</v>
      </c>
      <c r="O42" s="98">
        <v>377991.87</v>
      </c>
      <c r="Q42" s="98">
        <v>50.96</v>
      </c>
      <c r="R42" s="98">
        <v>507280</v>
      </c>
      <c r="S42" s="98">
        <v>1000</v>
      </c>
      <c r="T42" s="122">
        <v>673760</v>
      </c>
      <c r="W42" s="122">
        <v>156072.32000000001</v>
      </c>
      <c r="X42" s="122">
        <v>67676.08</v>
      </c>
    </row>
    <row r="43" spans="1:25" x14ac:dyDescent="0.2">
      <c r="A43" s="56" t="s">
        <v>2076</v>
      </c>
      <c r="B43" s="121">
        <v>293276.64</v>
      </c>
      <c r="C43" s="121">
        <v>2687</v>
      </c>
      <c r="D43" s="121">
        <v>28511.48</v>
      </c>
      <c r="E43" s="56">
        <v>141928.72</v>
      </c>
      <c r="F43" s="56">
        <v>150147.62</v>
      </c>
      <c r="H43" s="270">
        <v>16111.34</v>
      </c>
      <c r="M43" s="56">
        <v>-912474.48</v>
      </c>
      <c r="N43" s="56">
        <v>1580455.21</v>
      </c>
      <c r="O43" s="98">
        <v>236292.73</v>
      </c>
      <c r="R43" s="98">
        <v>378760</v>
      </c>
      <c r="T43" s="122">
        <v>495280</v>
      </c>
      <c r="W43" s="122">
        <v>100751.34</v>
      </c>
      <c r="X43" s="122">
        <v>42422</v>
      </c>
    </row>
    <row r="44" spans="1:25" x14ac:dyDescent="0.2">
      <c r="A44" s="56" t="s">
        <v>2077</v>
      </c>
      <c r="B44" s="121">
        <v>463629.89</v>
      </c>
      <c r="C44" s="121">
        <v>14551.4</v>
      </c>
      <c r="D44" s="121">
        <v>65692.56</v>
      </c>
      <c r="E44" s="56">
        <v>504252.44</v>
      </c>
      <c r="F44" s="56">
        <v>595487.47</v>
      </c>
      <c r="H44" s="270">
        <v>41050</v>
      </c>
      <c r="M44" s="56">
        <v>-1003216.88</v>
      </c>
      <c r="N44" s="56">
        <v>2583577.5299999998</v>
      </c>
      <c r="O44" s="98">
        <v>463092.37</v>
      </c>
      <c r="R44" s="98">
        <v>501120</v>
      </c>
      <c r="T44" s="122">
        <v>654360</v>
      </c>
      <c r="W44" s="122">
        <v>198469.26</v>
      </c>
      <c r="X44" s="122">
        <v>66984</v>
      </c>
    </row>
    <row r="45" spans="1:25" x14ac:dyDescent="0.2">
      <c r="A45" s="56" t="s">
        <v>2078</v>
      </c>
      <c r="B45" s="121">
        <v>344742.03</v>
      </c>
      <c r="D45" s="121">
        <v>63126.13</v>
      </c>
      <c r="E45" s="56">
        <v>246701.87</v>
      </c>
      <c r="F45" s="56">
        <v>665480.30000000005</v>
      </c>
      <c r="M45" s="56">
        <v>-509530.11</v>
      </c>
      <c r="N45" s="56">
        <v>1850667.12</v>
      </c>
      <c r="O45" s="98">
        <v>154959.39000000001</v>
      </c>
      <c r="Q45" s="98">
        <v>97.9</v>
      </c>
      <c r="R45" s="98">
        <v>240180</v>
      </c>
      <c r="T45" s="122">
        <v>295410</v>
      </c>
      <c r="W45" s="122">
        <v>82756.210000000006</v>
      </c>
      <c r="X45" s="122">
        <v>20391.759999999998</v>
      </c>
    </row>
    <row r="46" spans="1:25" x14ac:dyDescent="0.2">
      <c r="A46" s="56" t="s">
        <v>2079</v>
      </c>
      <c r="B46" s="121">
        <v>234983.07</v>
      </c>
      <c r="C46" s="121">
        <v>0</v>
      </c>
      <c r="D46" s="121">
        <v>60260.95</v>
      </c>
      <c r="E46" s="56">
        <v>347007.88</v>
      </c>
      <c r="F46" s="56">
        <v>452328.53</v>
      </c>
      <c r="M46" s="56">
        <v>-2065072.41</v>
      </c>
      <c r="N46" s="56">
        <v>3139393.79</v>
      </c>
      <c r="O46" s="98">
        <v>566366.78</v>
      </c>
      <c r="R46" s="98">
        <v>371440</v>
      </c>
      <c r="T46" s="122">
        <v>646800</v>
      </c>
      <c r="W46" s="122">
        <v>186451.09</v>
      </c>
      <c r="X46" s="122">
        <v>70392.639999999999</v>
      </c>
    </row>
    <row r="47" spans="1:25" x14ac:dyDescent="0.2">
      <c r="A47" s="56" t="s">
        <v>2080</v>
      </c>
      <c r="B47" s="121">
        <v>177944.74</v>
      </c>
      <c r="D47" s="121">
        <v>5852.16</v>
      </c>
      <c r="E47" s="56">
        <v>220450.08</v>
      </c>
      <c r="F47" s="56">
        <v>879010.69</v>
      </c>
      <c r="M47" s="56">
        <v>-1233203.54</v>
      </c>
      <c r="N47" s="56">
        <v>2592803.14</v>
      </c>
      <c r="O47" s="98">
        <v>186390.01</v>
      </c>
      <c r="Q47" s="98">
        <v>89.67</v>
      </c>
      <c r="R47" s="98">
        <v>499150</v>
      </c>
      <c r="T47" s="122">
        <v>555400</v>
      </c>
      <c r="W47" s="122">
        <v>115975.13</v>
      </c>
      <c r="X47" s="122">
        <v>63779.48</v>
      </c>
    </row>
    <row r="48" spans="1:25" x14ac:dyDescent="0.2">
      <c r="A48" s="56" t="s">
        <v>2081</v>
      </c>
      <c r="B48" s="121">
        <v>435845.37</v>
      </c>
      <c r="C48" s="121">
        <v>1676.6</v>
      </c>
      <c r="D48" s="121">
        <v>51434.68</v>
      </c>
      <c r="E48" s="56">
        <v>112771.61</v>
      </c>
      <c r="F48" s="56">
        <v>369006.23</v>
      </c>
      <c r="H48" s="270">
        <v>16150</v>
      </c>
      <c r="M48" s="56">
        <v>-1235855.6299999999</v>
      </c>
      <c r="N48" s="56">
        <v>2213150.63</v>
      </c>
      <c r="O48" s="98">
        <v>189967.12</v>
      </c>
      <c r="R48" s="98">
        <v>445820</v>
      </c>
      <c r="S48" s="98">
        <v>6000</v>
      </c>
      <c r="T48" s="122">
        <v>478500</v>
      </c>
      <c r="W48" s="122">
        <v>137306.54999999999</v>
      </c>
      <c r="X48" s="122">
        <v>21635.08</v>
      </c>
    </row>
    <row r="49" spans="1:25" x14ac:dyDescent="0.2">
      <c r="A49" s="56" t="s">
        <v>2082</v>
      </c>
      <c r="B49" s="121">
        <v>199582.14</v>
      </c>
      <c r="C49" s="121">
        <v>24960</v>
      </c>
      <c r="D49" s="121">
        <v>31302.69</v>
      </c>
      <c r="E49" s="56">
        <v>1498323.15</v>
      </c>
      <c r="F49" s="56">
        <v>566567.24</v>
      </c>
      <c r="H49" s="270">
        <v>31000</v>
      </c>
      <c r="M49" s="56">
        <v>186534.9</v>
      </c>
      <c r="N49" s="56">
        <v>2118686.35</v>
      </c>
      <c r="O49" s="98">
        <v>243317.13</v>
      </c>
      <c r="R49" s="98">
        <v>324010</v>
      </c>
      <c r="T49" s="122">
        <v>397912</v>
      </c>
      <c r="W49" s="122">
        <v>116495.72</v>
      </c>
      <c r="X49" s="122">
        <v>56685.440000000002</v>
      </c>
    </row>
    <row r="50" spans="1:25" x14ac:dyDescent="0.2">
      <c r="A50" s="56" t="s">
        <v>2083</v>
      </c>
      <c r="B50" s="121">
        <v>564927.21</v>
      </c>
      <c r="C50" s="121">
        <v>40000</v>
      </c>
      <c r="D50" s="121">
        <v>56563.91</v>
      </c>
      <c r="E50" s="56">
        <v>945783.17</v>
      </c>
      <c r="F50" s="56">
        <v>268523.73</v>
      </c>
      <c r="M50" s="56">
        <v>-1394410.94</v>
      </c>
      <c r="N50" s="56">
        <v>3206691.97</v>
      </c>
      <c r="O50" s="98">
        <v>700118.8</v>
      </c>
      <c r="R50" s="98">
        <v>742797.5</v>
      </c>
      <c r="S50" s="98">
        <v>1800</v>
      </c>
      <c r="T50" s="122">
        <v>957677.5</v>
      </c>
      <c r="W50" s="122">
        <v>221768.73</v>
      </c>
      <c r="X50" s="122">
        <v>67182.080000000002</v>
      </c>
      <c r="Y50" s="122">
        <v>191</v>
      </c>
    </row>
    <row r="51" spans="1:25" x14ac:dyDescent="0.2">
      <c r="A51" s="56" t="s">
        <v>2084</v>
      </c>
      <c r="B51" s="121">
        <v>389767.36</v>
      </c>
      <c r="C51" s="121">
        <v>27300</v>
      </c>
      <c r="D51" s="121">
        <v>180529.67</v>
      </c>
      <c r="E51" s="56">
        <v>224.06</v>
      </c>
      <c r="F51" s="56">
        <v>1372517.26</v>
      </c>
      <c r="H51" s="270">
        <v>104400</v>
      </c>
      <c r="J51" s="270">
        <v>0</v>
      </c>
      <c r="M51" s="56">
        <v>-953932.85</v>
      </c>
      <c r="N51" s="56">
        <v>2598703.46</v>
      </c>
      <c r="O51" s="98">
        <v>1044985.29</v>
      </c>
      <c r="R51" s="98">
        <v>613600</v>
      </c>
      <c r="S51" s="98">
        <v>11800</v>
      </c>
      <c r="T51" s="122">
        <v>1067984</v>
      </c>
      <c r="W51" s="122">
        <v>201132.07</v>
      </c>
      <c r="X51" s="122">
        <v>150149.48000000001</v>
      </c>
      <c r="Y51" s="122">
        <v>7800</v>
      </c>
    </row>
    <row r="52" spans="1:25" x14ac:dyDescent="0.2">
      <c r="A52" s="56" t="s">
        <v>2085</v>
      </c>
      <c r="B52" s="121">
        <v>582933.62</v>
      </c>
      <c r="C52" s="121">
        <v>0</v>
      </c>
      <c r="D52" s="121">
        <v>34262.18</v>
      </c>
      <c r="E52" s="56">
        <v>238637.64</v>
      </c>
      <c r="F52" s="56">
        <v>244726.13</v>
      </c>
      <c r="J52" s="270">
        <v>0</v>
      </c>
      <c r="M52" s="56">
        <v>-1385848</v>
      </c>
      <c r="N52" s="56">
        <v>2341456.5299999998</v>
      </c>
      <c r="O52" s="98">
        <v>568324.23</v>
      </c>
      <c r="R52" s="98">
        <v>113764.5</v>
      </c>
      <c r="T52" s="122">
        <v>320306.90000000002</v>
      </c>
      <c r="W52" s="122">
        <v>138741.67000000001</v>
      </c>
      <c r="X52" s="122">
        <v>66349.119999999995</v>
      </c>
    </row>
    <row r="53" spans="1:25" x14ac:dyDescent="0.2">
      <c r="A53" s="56" t="s">
        <v>2086</v>
      </c>
      <c r="B53" s="121">
        <v>822849.08</v>
      </c>
      <c r="C53" s="121">
        <v>0</v>
      </c>
      <c r="D53" s="121">
        <v>104972.55</v>
      </c>
      <c r="E53" s="56">
        <v>2090586.75</v>
      </c>
      <c r="F53" s="56">
        <v>802414.55</v>
      </c>
      <c r="J53" s="270">
        <v>0</v>
      </c>
      <c r="M53" s="56">
        <v>2008223.59</v>
      </c>
      <c r="N53" s="56">
        <v>1574485.41</v>
      </c>
      <c r="O53" s="98">
        <v>1512782.28</v>
      </c>
      <c r="R53" s="98">
        <v>4486000</v>
      </c>
      <c r="T53" s="122">
        <v>5058934.2</v>
      </c>
      <c r="W53" s="122">
        <v>437182.31</v>
      </c>
      <c r="X53" s="122">
        <v>150167.84</v>
      </c>
    </row>
    <row r="54" spans="1:25" x14ac:dyDescent="0.2">
      <c r="A54" s="56" t="s">
        <v>2087</v>
      </c>
      <c r="B54" s="121">
        <v>280163.43</v>
      </c>
      <c r="C54" s="121">
        <v>0</v>
      </c>
      <c r="D54" s="121">
        <v>41761.440000000002</v>
      </c>
      <c r="E54" s="56">
        <v>2</v>
      </c>
      <c r="F54" s="56">
        <v>80036.52</v>
      </c>
      <c r="H54" s="270">
        <v>4800</v>
      </c>
      <c r="M54" s="56">
        <v>-1250983.1100000001</v>
      </c>
      <c r="N54" s="56">
        <v>1566508.7</v>
      </c>
      <c r="O54" s="98">
        <v>356393.46</v>
      </c>
      <c r="R54" s="98">
        <v>531840</v>
      </c>
      <c r="T54" s="122">
        <v>681619</v>
      </c>
      <c r="W54" s="122">
        <v>89621.5</v>
      </c>
      <c r="X54" s="122">
        <v>7628.16</v>
      </c>
    </row>
    <row r="55" spans="1:25" x14ac:dyDescent="0.2">
      <c r="A55" s="56" t="s">
        <v>2088</v>
      </c>
      <c r="B55" s="121">
        <v>225712.97</v>
      </c>
      <c r="C55" s="121">
        <v>0</v>
      </c>
      <c r="D55" s="121">
        <v>36899.99</v>
      </c>
      <c r="E55" s="56">
        <v>12211.76</v>
      </c>
      <c r="F55" s="56">
        <v>106843.16</v>
      </c>
      <c r="M55" s="56">
        <v>-2189294.04</v>
      </c>
      <c r="N55" s="56">
        <v>2534998.48</v>
      </c>
      <c r="O55" s="98">
        <v>500146.03</v>
      </c>
      <c r="R55" s="98">
        <v>611080</v>
      </c>
      <c r="T55" s="122">
        <v>795600</v>
      </c>
      <c r="W55" s="122">
        <v>236096.35</v>
      </c>
      <c r="X55" s="122">
        <v>13294.24</v>
      </c>
    </row>
    <row r="56" spans="1:25" x14ac:dyDescent="0.2">
      <c r="A56" s="74" t="s">
        <v>657</v>
      </c>
    </row>
    <row r="57" spans="1:25" x14ac:dyDescent="0.2">
      <c r="A57" s="56" t="s">
        <v>2089</v>
      </c>
      <c r="B57" s="121">
        <v>186791.36</v>
      </c>
      <c r="C57" s="121">
        <v>0</v>
      </c>
      <c r="D57" s="121">
        <v>35701.14</v>
      </c>
      <c r="E57" s="56">
        <v>283482.08</v>
      </c>
      <c r="F57" s="56">
        <v>286876.15000000002</v>
      </c>
      <c r="H57" s="270">
        <v>17635.89</v>
      </c>
      <c r="M57" s="56">
        <v>-732421.06</v>
      </c>
      <c r="N57" s="56">
        <v>1430245.31</v>
      </c>
      <c r="O57" s="98">
        <v>355554.93</v>
      </c>
      <c r="R57" s="98">
        <v>528160</v>
      </c>
      <c r="T57" s="122">
        <v>611681</v>
      </c>
      <c r="W57" s="122">
        <v>90779.46</v>
      </c>
      <c r="X57" s="122">
        <v>78476.88</v>
      </c>
    </row>
    <row r="58" spans="1:25" x14ac:dyDescent="0.2">
      <c r="A58" s="56" t="s">
        <v>2090</v>
      </c>
      <c r="B58" s="121">
        <v>115397.14</v>
      </c>
      <c r="C58" s="121">
        <v>24000</v>
      </c>
      <c r="D58" s="121">
        <v>119885.81</v>
      </c>
      <c r="E58" s="56">
        <v>21732.19</v>
      </c>
      <c r="F58" s="56">
        <v>1471978.98</v>
      </c>
      <c r="H58" s="270">
        <v>1500</v>
      </c>
      <c r="M58" s="56">
        <v>-1132939.02</v>
      </c>
      <c r="N58" s="56">
        <v>2897338.69</v>
      </c>
      <c r="O58" s="98">
        <v>767677.72</v>
      </c>
      <c r="R58" s="98">
        <v>653620</v>
      </c>
      <c r="T58" s="122">
        <v>870205</v>
      </c>
      <c r="W58" s="122">
        <v>342115.07</v>
      </c>
      <c r="X58" s="122">
        <v>155010.20000000001</v>
      </c>
    </row>
    <row r="59" spans="1:25" x14ac:dyDescent="0.2">
      <c r="A59" s="56" t="s">
        <v>2091</v>
      </c>
      <c r="B59" s="121">
        <v>234807.1</v>
      </c>
      <c r="C59" s="121">
        <v>0</v>
      </c>
      <c r="D59" s="121">
        <v>81626.395000000004</v>
      </c>
      <c r="E59" s="56">
        <v>2</v>
      </c>
      <c r="F59" s="56">
        <v>248168.44</v>
      </c>
      <c r="H59" s="270">
        <v>124222.59</v>
      </c>
      <c r="J59" s="270">
        <v>0</v>
      </c>
      <c r="M59" s="56">
        <v>-3139617.21</v>
      </c>
      <c r="N59" s="56">
        <v>3457082.1</v>
      </c>
      <c r="O59" s="98">
        <v>493612.52</v>
      </c>
      <c r="R59" s="98">
        <v>368487.5</v>
      </c>
      <c r="T59" s="122">
        <v>554639.1</v>
      </c>
      <c r="W59" s="122">
        <v>112235.38499999999</v>
      </c>
      <c r="X59" s="122">
        <v>38079.08</v>
      </c>
    </row>
    <row r="60" spans="1:25" x14ac:dyDescent="0.2">
      <c r="A60" s="56" t="s">
        <v>2092</v>
      </c>
      <c r="B60" s="121">
        <v>142893.95000000001</v>
      </c>
      <c r="C60" s="121">
        <v>0</v>
      </c>
      <c r="D60" s="121">
        <v>4620</v>
      </c>
      <c r="E60" s="56">
        <v>922380.45</v>
      </c>
      <c r="F60" s="56">
        <v>270682.89</v>
      </c>
      <c r="M60" s="56">
        <v>1174157.81</v>
      </c>
      <c r="N60" s="56">
        <v>339109.18</v>
      </c>
      <c r="O60" s="98">
        <v>395301.82</v>
      </c>
      <c r="R60" s="98">
        <v>319040</v>
      </c>
      <c r="T60" s="122">
        <v>414520</v>
      </c>
      <c r="W60" s="122">
        <v>230667</v>
      </c>
      <c r="X60" s="122">
        <v>47248.52</v>
      </c>
      <c r="Y60" s="122">
        <v>189000</v>
      </c>
    </row>
    <row r="61" spans="1:25" x14ac:dyDescent="0.2">
      <c r="A61" s="56" t="s">
        <v>2093</v>
      </c>
      <c r="B61" s="121">
        <v>105484.3</v>
      </c>
      <c r="C61" s="121">
        <v>0</v>
      </c>
      <c r="D61" s="121">
        <v>95994.62</v>
      </c>
      <c r="E61" s="56">
        <v>257235.43</v>
      </c>
      <c r="F61" s="56">
        <v>82996.05</v>
      </c>
      <c r="H61" s="270">
        <v>26305</v>
      </c>
      <c r="J61" s="270">
        <v>0</v>
      </c>
      <c r="M61" s="56">
        <v>-1217116.1200000001</v>
      </c>
      <c r="N61" s="56">
        <v>1695206.85</v>
      </c>
      <c r="O61" s="98">
        <v>279696.93</v>
      </c>
      <c r="R61" s="98">
        <v>467762</v>
      </c>
      <c r="T61" s="122">
        <v>572622.80000000005</v>
      </c>
      <c r="W61" s="122">
        <v>73398.94</v>
      </c>
      <c r="X61" s="122">
        <v>22930.52</v>
      </c>
    </row>
    <row r="62" spans="1:25" x14ac:dyDescent="0.2">
      <c r="A62" s="56" t="s">
        <v>2094</v>
      </c>
      <c r="B62" s="121">
        <v>521241.24</v>
      </c>
      <c r="C62" s="121">
        <v>67</v>
      </c>
      <c r="D62" s="121">
        <v>24316.04</v>
      </c>
      <c r="E62" s="56">
        <v>85010.76</v>
      </c>
      <c r="F62" s="56">
        <v>294772.63</v>
      </c>
      <c r="H62" s="270">
        <v>35993.32</v>
      </c>
      <c r="J62" s="270">
        <v>0</v>
      </c>
      <c r="M62" s="56">
        <v>-1837905.27</v>
      </c>
      <c r="N62" s="56">
        <v>2729343.72</v>
      </c>
      <c r="O62" s="98">
        <v>579307.35</v>
      </c>
      <c r="Q62" s="98">
        <v>12.86</v>
      </c>
      <c r="R62" s="98">
        <v>489040</v>
      </c>
      <c r="T62" s="122">
        <v>750222.4</v>
      </c>
      <c r="W62" s="122">
        <v>238218.15</v>
      </c>
      <c r="X62" s="122">
        <v>49675.76</v>
      </c>
    </row>
    <row r="63" spans="1:25" x14ac:dyDescent="0.2">
      <c r="A63" s="56" t="s">
        <v>2095</v>
      </c>
      <c r="B63" s="121">
        <v>468096.02</v>
      </c>
      <c r="C63" s="121">
        <v>0</v>
      </c>
      <c r="D63" s="121">
        <v>31278.799999999999</v>
      </c>
      <c r="E63" s="56">
        <v>120402</v>
      </c>
      <c r="F63" s="56">
        <v>794295.68</v>
      </c>
      <c r="J63" s="270">
        <v>0</v>
      </c>
      <c r="M63" s="56">
        <v>-1895919.76</v>
      </c>
      <c r="N63" s="56">
        <v>3207310.61</v>
      </c>
      <c r="O63" s="98">
        <v>963170.96</v>
      </c>
      <c r="R63" s="98">
        <v>535240</v>
      </c>
      <c r="S63" s="98">
        <v>5000</v>
      </c>
      <c r="T63" s="122">
        <v>860558.8</v>
      </c>
      <c r="W63" s="122">
        <v>323144.78999999998</v>
      </c>
      <c r="X63" s="122">
        <v>130203.72</v>
      </c>
      <c r="Y63" s="122">
        <v>5000</v>
      </c>
    </row>
    <row r="64" spans="1:25" x14ac:dyDescent="0.2">
      <c r="A64" s="56" t="s">
        <v>2096</v>
      </c>
      <c r="B64" s="121">
        <v>413775.62</v>
      </c>
      <c r="C64" s="121">
        <v>0</v>
      </c>
      <c r="D64" s="121">
        <v>37221.519999999997</v>
      </c>
      <c r="E64" s="56">
        <v>103868.8</v>
      </c>
      <c r="F64" s="56">
        <v>276122.11</v>
      </c>
      <c r="H64" s="270">
        <v>69600</v>
      </c>
      <c r="M64" s="56">
        <v>-1936005.4</v>
      </c>
      <c r="N64" s="56">
        <v>2601971.02</v>
      </c>
      <c r="O64" s="98">
        <v>699407.48</v>
      </c>
      <c r="R64" s="98">
        <v>355680</v>
      </c>
      <c r="T64" s="122">
        <v>585480</v>
      </c>
      <c r="W64" s="122">
        <v>226774.53</v>
      </c>
      <c r="X64" s="122">
        <v>64938.52</v>
      </c>
      <c r="Y64" s="122">
        <v>5000</v>
      </c>
    </row>
    <row r="65" spans="1:25" x14ac:dyDescent="0.2">
      <c r="A65" s="56" t="s">
        <v>2097</v>
      </c>
      <c r="B65" s="121">
        <v>243969.34</v>
      </c>
      <c r="C65" s="121">
        <v>0</v>
      </c>
      <c r="D65" s="121">
        <v>40847.879999999997</v>
      </c>
      <c r="E65" s="56">
        <v>864163.44</v>
      </c>
      <c r="F65" s="56">
        <v>131743.42000000001</v>
      </c>
      <c r="J65" s="270">
        <v>0</v>
      </c>
      <c r="M65" s="56">
        <v>-1847986.76</v>
      </c>
      <c r="N65" s="56">
        <v>3048211.32</v>
      </c>
      <c r="O65" s="98">
        <v>623638.62</v>
      </c>
      <c r="R65" s="98">
        <v>578800</v>
      </c>
      <c r="S65" s="98">
        <v>1800</v>
      </c>
      <c r="T65" s="122">
        <v>845895.2</v>
      </c>
      <c r="W65" s="122">
        <v>172451.69</v>
      </c>
      <c r="X65" s="122">
        <v>65796.210000000006</v>
      </c>
    </row>
    <row r="66" spans="1:25" x14ac:dyDescent="0.2">
      <c r="A66" s="56" t="s">
        <v>2118</v>
      </c>
      <c r="B66" s="121">
        <v>341928.33</v>
      </c>
      <c r="C66" s="121">
        <v>0</v>
      </c>
      <c r="D66" s="121">
        <v>15623.86</v>
      </c>
      <c r="E66" s="56">
        <v>554801.59</v>
      </c>
      <c r="F66" s="56">
        <v>193144.11</v>
      </c>
      <c r="M66" s="56">
        <v>-330715.87</v>
      </c>
      <c r="N66" s="56">
        <v>1312112.72</v>
      </c>
      <c r="O66" s="98">
        <v>516101.21</v>
      </c>
      <c r="R66" s="98">
        <v>347600</v>
      </c>
      <c r="T66" s="122">
        <v>491440</v>
      </c>
      <c r="W66" s="122">
        <v>110160.85</v>
      </c>
      <c r="X66" s="122">
        <v>94759.32</v>
      </c>
    </row>
    <row r="67" spans="1:25" x14ac:dyDescent="0.2">
      <c r="A67" s="56" t="s">
        <v>2098</v>
      </c>
      <c r="B67" s="121">
        <v>891035.8</v>
      </c>
      <c r="C67" s="121">
        <v>5460</v>
      </c>
      <c r="D67" s="121">
        <v>70939.12</v>
      </c>
      <c r="E67" s="56">
        <v>839355.75</v>
      </c>
      <c r="F67" s="56">
        <v>257639.11</v>
      </c>
      <c r="H67" s="270">
        <v>23400</v>
      </c>
      <c r="J67" s="270">
        <v>0</v>
      </c>
      <c r="M67" s="56">
        <v>891950.75</v>
      </c>
      <c r="N67" s="56">
        <v>997975.02</v>
      </c>
      <c r="O67" s="98">
        <v>481941.87</v>
      </c>
      <c r="R67" s="98">
        <v>416990</v>
      </c>
      <c r="T67" s="122">
        <v>524585</v>
      </c>
      <c r="W67" s="122">
        <v>161849.70000000001</v>
      </c>
      <c r="X67" s="122">
        <v>44108.160000000003</v>
      </c>
    </row>
    <row r="68" spans="1:25" x14ac:dyDescent="0.2">
      <c r="A68" s="56" t="s">
        <v>2099</v>
      </c>
      <c r="B68" s="121">
        <v>345842.96</v>
      </c>
      <c r="C68" s="121">
        <v>10330.66</v>
      </c>
      <c r="D68" s="121">
        <v>42462.25</v>
      </c>
      <c r="E68" s="56">
        <v>676530.6</v>
      </c>
      <c r="F68" s="56">
        <v>216833.21</v>
      </c>
      <c r="I68" s="270">
        <v>67440</v>
      </c>
      <c r="M68" s="56">
        <v>-3012117.94</v>
      </c>
      <c r="N68" s="56">
        <v>4031791.24</v>
      </c>
      <c r="O68" s="98">
        <v>594016.64</v>
      </c>
      <c r="Q68" s="98">
        <v>53.53</v>
      </c>
      <c r="R68" s="98">
        <v>434040</v>
      </c>
      <c r="T68" s="122">
        <v>604240</v>
      </c>
      <c r="U68" s="122">
        <v>5460</v>
      </c>
      <c r="W68" s="122">
        <v>161343.59</v>
      </c>
      <c r="X68" s="122">
        <v>31684.2</v>
      </c>
      <c r="Y68" s="122">
        <v>11980</v>
      </c>
    </row>
    <row r="69" spans="1:25" x14ac:dyDescent="0.2">
      <c r="A69" s="56" t="s">
        <v>2100</v>
      </c>
      <c r="B69" s="121">
        <v>893438.64</v>
      </c>
      <c r="C69" s="121">
        <v>91433.41</v>
      </c>
      <c r="D69" s="121">
        <v>106667.05</v>
      </c>
      <c r="E69" s="56">
        <v>260152.9</v>
      </c>
      <c r="F69" s="56">
        <v>438112.26</v>
      </c>
      <c r="H69" s="270">
        <v>40403.370000000003</v>
      </c>
      <c r="M69" s="56">
        <v>1711382.27</v>
      </c>
      <c r="N69" s="56">
        <v>73641.19</v>
      </c>
      <c r="O69" s="98">
        <v>705756.5</v>
      </c>
      <c r="P69" s="98">
        <v>5000</v>
      </c>
      <c r="Q69" s="98">
        <v>26.62</v>
      </c>
      <c r="R69" s="98">
        <v>572460</v>
      </c>
      <c r="S69" s="98">
        <v>78654</v>
      </c>
      <c r="T69" s="122">
        <v>815140</v>
      </c>
      <c r="W69" s="122">
        <v>457689.21</v>
      </c>
      <c r="X69" s="122">
        <v>38804.480000000003</v>
      </c>
    </row>
    <row r="70" spans="1:25" x14ac:dyDescent="0.2">
      <c r="A70" s="56" t="s">
        <v>2101</v>
      </c>
      <c r="B70" s="121">
        <v>212312.51</v>
      </c>
      <c r="C70" s="121">
        <v>0</v>
      </c>
      <c r="D70" s="121">
        <v>69072.479999999996</v>
      </c>
      <c r="E70" s="56">
        <v>3</v>
      </c>
      <c r="F70" s="56">
        <v>-82945.399999999994</v>
      </c>
      <c r="L70" s="56">
        <v>-450851.04</v>
      </c>
      <c r="N70" s="56">
        <v>607615.71</v>
      </c>
      <c r="O70" s="98">
        <v>516498.05</v>
      </c>
      <c r="R70" s="98">
        <v>370080</v>
      </c>
      <c r="T70" s="122">
        <v>545512</v>
      </c>
      <c r="W70" s="122">
        <v>212067.73</v>
      </c>
      <c r="X70" s="122">
        <v>82952.399999999994</v>
      </c>
    </row>
    <row r="71" spans="1:25" x14ac:dyDescent="0.2">
      <c r="A71" s="56" t="s">
        <v>2102</v>
      </c>
      <c r="B71" s="121">
        <v>599136.56000000006</v>
      </c>
      <c r="C71" s="121">
        <v>0</v>
      </c>
      <c r="D71" s="121">
        <v>49135.4</v>
      </c>
      <c r="E71" s="56">
        <v>650875.67000000004</v>
      </c>
      <c r="F71" s="56">
        <v>912639.77</v>
      </c>
      <c r="H71" s="270">
        <v>17871.189999999999</v>
      </c>
      <c r="M71" s="56">
        <v>-1607887.93</v>
      </c>
      <c r="N71" s="56">
        <v>3812852.35</v>
      </c>
      <c r="O71" s="98">
        <v>568764.59</v>
      </c>
      <c r="R71" s="98">
        <v>232312</v>
      </c>
      <c r="S71" s="98">
        <v>2000</v>
      </c>
      <c r="T71" s="122">
        <v>419372</v>
      </c>
      <c r="W71" s="122">
        <v>179647.82</v>
      </c>
      <c r="X71" s="122">
        <v>179475.98</v>
      </c>
    </row>
    <row r="72" spans="1:25" x14ac:dyDescent="0.2">
      <c r="A72" s="56" t="s">
        <v>2103</v>
      </c>
      <c r="B72" s="121">
        <v>296910.90999999997</v>
      </c>
      <c r="C72" s="121">
        <v>14965</v>
      </c>
      <c r="D72" s="121">
        <v>73543.210000000006</v>
      </c>
      <c r="E72" s="56">
        <v>618526.55000000005</v>
      </c>
      <c r="F72" s="56">
        <v>190914.07</v>
      </c>
      <c r="H72" s="270">
        <v>9975</v>
      </c>
      <c r="M72" s="56">
        <v>-894450.52</v>
      </c>
      <c r="N72" s="56">
        <v>1909993.72</v>
      </c>
      <c r="O72" s="98">
        <v>607863.03</v>
      </c>
      <c r="Q72" s="98">
        <v>179.4</v>
      </c>
      <c r="R72" s="98">
        <v>395520</v>
      </c>
      <c r="T72" s="122">
        <v>612820</v>
      </c>
      <c r="W72" s="122">
        <v>143160.57</v>
      </c>
      <c r="X72" s="122">
        <v>48692.32</v>
      </c>
    </row>
    <row r="73" spans="1:25" x14ac:dyDescent="0.2">
      <c r="A73" s="56" t="s">
        <v>2104</v>
      </c>
      <c r="B73" s="121">
        <v>93265.57</v>
      </c>
      <c r="C73" s="121">
        <v>10196.030000000001</v>
      </c>
      <c r="D73" s="121">
        <v>123193.22</v>
      </c>
      <c r="E73" s="56">
        <v>275345.90999999997</v>
      </c>
      <c r="F73" s="56">
        <v>23933.84</v>
      </c>
      <c r="H73" s="270">
        <v>0</v>
      </c>
      <c r="M73" s="56">
        <v>-953667.24</v>
      </c>
      <c r="N73" s="56">
        <v>1439320.15</v>
      </c>
      <c r="O73" s="98">
        <v>722497.53</v>
      </c>
      <c r="R73" s="98">
        <v>206136</v>
      </c>
      <c r="T73" s="122">
        <v>543006</v>
      </c>
      <c r="W73" s="122">
        <v>264787.11</v>
      </c>
      <c r="X73" s="122">
        <v>46988.76</v>
      </c>
    </row>
    <row r="74" spans="1:25" x14ac:dyDescent="0.2">
      <c r="A74" s="56" t="s">
        <v>2105</v>
      </c>
      <c r="B74" s="121">
        <v>460272.74</v>
      </c>
      <c r="C74" s="121">
        <v>13053</v>
      </c>
      <c r="D74" s="121">
        <v>80999.570000000007</v>
      </c>
      <c r="E74" s="56">
        <v>957400.75</v>
      </c>
      <c r="F74" s="56">
        <v>192368.33</v>
      </c>
      <c r="M74" s="56">
        <v>-3371071.5</v>
      </c>
      <c r="N74" s="56">
        <v>4868817.07</v>
      </c>
      <c r="O74" s="98">
        <v>729086.51</v>
      </c>
      <c r="R74" s="98">
        <v>112950</v>
      </c>
      <c r="T74" s="122">
        <v>342910</v>
      </c>
      <c r="U74" s="122">
        <v>950</v>
      </c>
      <c r="W74" s="122">
        <v>215294.29</v>
      </c>
      <c r="X74" s="122">
        <v>43737.4</v>
      </c>
    </row>
    <row r="75" spans="1:25" x14ac:dyDescent="0.2">
      <c r="A75" s="56" t="s">
        <v>2106</v>
      </c>
      <c r="B75" s="121">
        <v>146983.45000000001</v>
      </c>
      <c r="C75" s="121">
        <v>0</v>
      </c>
      <c r="D75" s="121">
        <v>38183.589999999997</v>
      </c>
      <c r="E75" s="56">
        <v>459791.09</v>
      </c>
      <c r="F75" s="56">
        <v>149056.45000000001</v>
      </c>
      <c r="H75" s="270">
        <v>80550</v>
      </c>
      <c r="M75" s="56">
        <v>276457.03000000003</v>
      </c>
      <c r="N75" s="56">
        <v>310741.76000000001</v>
      </c>
      <c r="O75" s="98">
        <v>304812.59000000003</v>
      </c>
      <c r="R75" s="98">
        <v>430000</v>
      </c>
      <c r="T75" s="122">
        <v>513054</v>
      </c>
      <c r="W75" s="122">
        <v>59180.36</v>
      </c>
      <c r="X75" s="122">
        <v>33496.44</v>
      </c>
    </row>
    <row r="76" spans="1:25" x14ac:dyDescent="0.2">
      <c r="A76" s="56" t="s">
        <v>2107</v>
      </c>
      <c r="B76" s="121">
        <v>96235.44</v>
      </c>
      <c r="C76" s="121">
        <v>21872</v>
      </c>
      <c r="D76" s="121">
        <v>60522.57</v>
      </c>
      <c r="E76" s="56">
        <v>214650.87</v>
      </c>
      <c r="F76" s="56">
        <v>148922.51999999999</v>
      </c>
      <c r="M76" s="56">
        <v>-2648078.71</v>
      </c>
      <c r="N76" s="56">
        <v>3225580.14</v>
      </c>
      <c r="O76" s="98">
        <v>358614.8</v>
      </c>
      <c r="R76" s="98">
        <v>120520</v>
      </c>
      <c r="S76" s="98">
        <v>1000</v>
      </c>
      <c r="T76" s="122">
        <v>213220</v>
      </c>
      <c r="W76" s="122">
        <v>141219.99</v>
      </c>
      <c r="X76" s="122">
        <v>46857.84</v>
      </c>
    </row>
    <row r="77" spans="1:25" x14ac:dyDescent="0.2">
      <c r="A77" s="56" t="s">
        <v>2108</v>
      </c>
      <c r="B77" s="121">
        <v>526558.42000000004</v>
      </c>
      <c r="C77" s="121">
        <v>7383.72</v>
      </c>
      <c r="D77" s="121">
        <v>40305.199999999997</v>
      </c>
      <c r="E77" s="56">
        <v>478533.49</v>
      </c>
      <c r="F77" s="56">
        <v>263415.59999999998</v>
      </c>
      <c r="K77" s="56">
        <v>179525</v>
      </c>
      <c r="M77" s="56">
        <v>-1522828.36</v>
      </c>
      <c r="N77" s="56">
        <v>2484321.89</v>
      </c>
      <c r="O77" s="98">
        <v>841215.19</v>
      </c>
      <c r="R77" s="98">
        <v>268440</v>
      </c>
      <c r="S77" s="98">
        <v>300</v>
      </c>
      <c r="T77" s="122">
        <v>581440</v>
      </c>
      <c r="W77" s="122">
        <v>270588.28999999998</v>
      </c>
      <c r="X77" s="122">
        <v>46741</v>
      </c>
    </row>
    <row r="78" spans="1:25" x14ac:dyDescent="0.2">
      <c r="A78" s="56" t="s">
        <v>2116</v>
      </c>
      <c r="B78" s="121">
        <v>168390.71</v>
      </c>
      <c r="C78" s="121">
        <v>0</v>
      </c>
      <c r="D78" s="121">
        <v>39086.120000000003</v>
      </c>
      <c r="E78" s="56">
        <v>294181.24</v>
      </c>
      <c r="F78" s="56">
        <v>43131.49</v>
      </c>
      <c r="M78" s="56">
        <v>-933912.4</v>
      </c>
      <c r="N78" s="56">
        <v>1412549.96</v>
      </c>
      <c r="O78" s="98">
        <v>314005.32</v>
      </c>
      <c r="S78" s="98">
        <v>373410</v>
      </c>
      <c r="T78" s="122">
        <v>457250</v>
      </c>
      <c r="W78" s="122">
        <v>111191.67999999999</v>
      </c>
      <c r="X78" s="122">
        <v>46305.64</v>
      </c>
    </row>
    <row r="79" spans="1:25" x14ac:dyDescent="0.2">
      <c r="A79" s="56" t="s">
        <v>2119</v>
      </c>
      <c r="B79" s="121">
        <v>367330.68</v>
      </c>
      <c r="C79" s="121">
        <v>25170</v>
      </c>
      <c r="D79" s="121">
        <v>70073.25</v>
      </c>
      <c r="E79" s="56">
        <v>756038.64</v>
      </c>
      <c r="F79" s="56">
        <v>16443.16</v>
      </c>
      <c r="G79" s="270">
        <v>900</v>
      </c>
      <c r="M79" s="56">
        <v>-1131637.8700000001</v>
      </c>
      <c r="N79" s="56">
        <v>2368149.29</v>
      </c>
      <c r="O79" s="98">
        <v>445766.97</v>
      </c>
      <c r="R79" s="98">
        <v>459810</v>
      </c>
      <c r="T79" s="122">
        <v>555825</v>
      </c>
      <c r="W79" s="122">
        <v>203638.98</v>
      </c>
      <c r="X79" s="122">
        <v>46986.68</v>
      </c>
    </row>
    <row r="80" spans="1:25" x14ac:dyDescent="0.2">
      <c r="A80" s="56" t="s">
        <v>2109</v>
      </c>
      <c r="B80" s="121">
        <v>366801.5</v>
      </c>
      <c r="C80" s="121">
        <v>2479</v>
      </c>
      <c r="D80" s="121">
        <v>39841</v>
      </c>
      <c r="E80" s="56">
        <v>496015.12</v>
      </c>
      <c r="F80" s="56">
        <v>340990.34</v>
      </c>
      <c r="H80" s="270">
        <v>21960</v>
      </c>
      <c r="M80" s="56">
        <v>-1476227.03</v>
      </c>
      <c r="N80" s="56">
        <v>2500428.33</v>
      </c>
      <c r="O80" s="98">
        <v>645838.66</v>
      </c>
      <c r="R80" s="98">
        <v>437806.3</v>
      </c>
      <c r="T80" s="122">
        <v>574824.30000000005</v>
      </c>
      <c r="V80" s="122">
        <v>0</v>
      </c>
      <c r="W80" s="122">
        <v>228566.36</v>
      </c>
      <c r="X80" s="122">
        <v>63647.64</v>
      </c>
    </row>
    <row r="81" spans="1:24" x14ac:dyDescent="0.2">
      <c r="A81" s="56" t="s">
        <v>2110</v>
      </c>
      <c r="B81" s="121">
        <v>251185.12</v>
      </c>
      <c r="C81" s="121">
        <v>134</v>
      </c>
      <c r="D81" s="121">
        <v>55782.91</v>
      </c>
      <c r="E81" s="56">
        <v>5</v>
      </c>
      <c r="F81" s="56">
        <v>250171.82</v>
      </c>
      <c r="H81" s="270">
        <v>12750</v>
      </c>
      <c r="M81" s="56">
        <v>-1733354.94</v>
      </c>
      <c r="N81" s="56">
        <v>2140561.41</v>
      </c>
      <c r="O81" s="98">
        <v>436046.75</v>
      </c>
      <c r="P81" s="98">
        <v>37805</v>
      </c>
      <c r="R81" s="98">
        <v>282040</v>
      </c>
      <c r="T81" s="122">
        <v>452680</v>
      </c>
      <c r="W81" s="122">
        <v>110215.69</v>
      </c>
      <c r="X81" s="122">
        <v>26247.68</v>
      </c>
    </row>
    <row r="82" spans="1:24" x14ac:dyDescent="0.2">
      <c r="A82" s="56" t="s">
        <v>2111</v>
      </c>
      <c r="B82" s="121">
        <v>383646.65</v>
      </c>
      <c r="C82" s="121">
        <v>1172.5</v>
      </c>
      <c r="D82" s="121">
        <v>38521.61</v>
      </c>
      <c r="E82" s="56">
        <v>865754.7</v>
      </c>
      <c r="F82" s="56">
        <v>625784.57999999996</v>
      </c>
      <c r="H82" s="270">
        <v>132225</v>
      </c>
      <c r="M82" s="56">
        <v>-489112.87</v>
      </c>
      <c r="N82" s="56">
        <v>2191938.59</v>
      </c>
      <c r="O82" s="98">
        <v>717271.56</v>
      </c>
      <c r="P82" s="98">
        <v>82278</v>
      </c>
      <c r="R82" s="98">
        <v>399573</v>
      </c>
      <c r="T82" s="122">
        <v>702093</v>
      </c>
      <c r="W82" s="122">
        <v>196645.52</v>
      </c>
      <c r="X82" s="122">
        <v>110676.72</v>
      </c>
    </row>
    <row r="83" spans="1:24" x14ac:dyDescent="0.2">
      <c r="A83" s="56" t="s">
        <v>2112</v>
      </c>
      <c r="B83" s="121">
        <v>493628.76</v>
      </c>
      <c r="C83" s="121">
        <v>2546</v>
      </c>
      <c r="D83" s="121">
        <v>92538.82</v>
      </c>
      <c r="E83" s="56">
        <v>1121438.54</v>
      </c>
      <c r="F83" s="56">
        <v>423167.58</v>
      </c>
      <c r="G83" s="270">
        <v>0</v>
      </c>
      <c r="H83" s="270">
        <v>26481.3</v>
      </c>
      <c r="M83" s="56">
        <v>-1998886.27</v>
      </c>
      <c r="N83" s="56">
        <v>4194803.6500000004</v>
      </c>
      <c r="O83" s="98">
        <v>398824.21</v>
      </c>
      <c r="R83" s="98">
        <v>599268.5</v>
      </c>
      <c r="T83" s="122">
        <v>690828.5</v>
      </c>
      <c r="W83" s="122">
        <v>253324.71</v>
      </c>
      <c r="X83" s="122">
        <v>130172.48</v>
      </c>
    </row>
    <row r="84" spans="1:24" x14ac:dyDescent="0.2">
      <c r="A84" s="56" t="s">
        <v>2113</v>
      </c>
      <c r="B84" s="121">
        <v>85041.65</v>
      </c>
      <c r="C84" s="121">
        <v>100.5</v>
      </c>
      <c r="D84" s="121">
        <v>22891.71</v>
      </c>
      <c r="E84" s="56">
        <v>661819.42000000004</v>
      </c>
      <c r="F84" s="56">
        <v>231773.24</v>
      </c>
      <c r="H84" s="270">
        <v>18300</v>
      </c>
      <c r="M84" s="56">
        <v>-1136821.27</v>
      </c>
      <c r="N84" s="56">
        <v>2119139.65</v>
      </c>
      <c r="O84" s="98">
        <v>359743.79</v>
      </c>
      <c r="R84" s="98">
        <v>373671</v>
      </c>
      <c r="T84" s="122">
        <v>525716</v>
      </c>
      <c r="W84" s="122">
        <v>112009.36</v>
      </c>
      <c r="X84" s="122">
        <v>86670.29</v>
      </c>
    </row>
    <row r="85" spans="1:24" x14ac:dyDescent="0.2">
      <c r="A85" s="56" t="s">
        <v>2114</v>
      </c>
      <c r="B85" s="121">
        <v>511693.05</v>
      </c>
      <c r="C85" s="121">
        <v>580</v>
      </c>
      <c r="D85" s="121">
        <v>49730.52</v>
      </c>
      <c r="E85" s="56">
        <v>293657.08</v>
      </c>
      <c r="F85" s="56">
        <v>406760.9</v>
      </c>
      <c r="H85" s="270">
        <v>55368.55</v>
      </c>
      <c r="M85" s="56">
        <v>174977.5</v>
      </c>
      <c r="N85" s="56">
        <v>1096893.17</v>
      </c>
      <c r="O85" s="98">
        <v>486471.67999999999</v>
      </c>
      <c r="R85" s="98">
        <v>523700</v>
      </c>
      <c r="T85" s="122">
        <v>608000</v>
      </c>
      <c r="W85" s="122">
        <v>281453.11</v>
      </c>
      <c r="X85" s="122">
        <v>89960.24</v>
      </c>
    </row>
    <row r="86" spans="1:24" x14ac:dyDescent="0.2">
      <c r="A86" s="56" t="s">
        <v>2115</v>
      </c>
      <c r="B86" s="121">
        <v>427464.83</v>
      </c>
      <c r="C86" s="121">
        <v>1717.09</v>
      </c>
      <c r="D86" s="121">
        <v>34220.720000000001</v>
      </c>
      <c r="E86" s="56">
        <v>392444</v>
      </c>
      <c r="F86" s="56">
        <v>261181.65</v>
      </c>
      <c r="H86" s="270">
        <v>22782.95</v>
      </c>
      <c r="M86" s="56">
        <v>-2020759.86</v>
      </c>
      <c r="N86" s="56">
        <v>3207738.11</v>
      </c>
      <c r="O86" s="98">
        <v>290269.03999999998</v>
      </c>
      <c r="R86" s="98">
        <v>434621</v>
      </c>
      <c r="S86" s="98">
        <v>6000</v>
      </c>
      <c r="T86" s="122">
        <v>482141</v>
      </c>
      <c r="W86" s="122">
        <v>210605.11</v>
      </c>
      <c r="X86" s="122">
        <v>97926.84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I86"/>
  <sheetViews>
    <sheetView zoomScale="78" zoomScaleNormal="78" workbookViewId="0">
      <selection activeCell="AI4" sqref="AI4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625" style="74" bestFit="1" customWidth="1"/>
    <col min="5" max="5" width="29" style="56"/>
    <col min="6" max="8" width="29" style="121"/>
    <col min="9" max="10" width="29" style="56"/>
    <col min="11" max="14" width="29" style="270"/>
    <col min="15" max="18" width="29" style="56"/>
    <col min="19" max="23" width="29" style="98"/>
    <col min="24" max="29" width="29" style="122"/>
    <col min="30" max="30" width="16.375" style="96" customWidth="1"/>
    <col min="31" max="31" width="13.5" style="37" bestFit="1" customWidth="1"/>
    <col min="32" max="32" width="17.375" style="15" bestFit="1" customWidth="1"/>
    <col min="33" max="33" width="17.625" style="18" bestFit="1" customWidth="1"/>
    <col min="34" max="34" width="19.125" style="27" bestFit="1" customWidth="1"/>
    <col min="35" max="35" width="14.625" style="72" bestFit="1" customWidth="1"/>
  </cols>
  <sheetData>
    <row r="1" spans="1:35" x14ac:dyDescent="0.2">
      <c r="E1" s="56" t="s">
        <v>590</v>
      </c>
      <c r="F1" s="121" t="s">
        <v>1439</v>
      </c>
      <c r="G1" s="121" t="s">
        <v>1440</v>
      </c>
      <c r="H1" s="121" t="s">
        <v>1441</v>
      </c>
      <c r="I1" s="56" t="s">
        <v>1443</v>
      </c>
      <c r="J1" s="56" t="s">
        <v>1444</v>
      </c>
      <c r="K1" s="270" t="s">
        <v>1447</v>
      </c>
      <c r="L1" s="270" t="s">
        <v>1448</v>
      </c>
      <c r="M1" s="270" t="s">
        <v>1449</v>
      </c>
      <c r="N1" s="270" t="s">
        <v>1450</v>
      </c>
      <c r="O1" s="56" t="s">
        <v>1451</v>
      </c>
      <c r="P1" s="56" t="s">
        <v>1452</v>
      </c>
      <c r="Q1" s="56" t="s">
        <v>1453</v>
      </c>
      <c r="R1" s="56" t="s">
        <v>1454</v>
      </c>
      <c r="S1" s="98" t="s">
        <v>1456</v>
      </c>
      <c r="T1" s="98" t="s">
        <v>1457</v>
      </c>
      <c r="U1" s="98" t="s">
        <v>1458</v>
      </c>
      <c r="V1" s="98" t="s">
        <v>1459</v>
      </c>
      <c r="W1" s="98" t="s">
        <v>1460</v>
      </c>
      <c r="X1" s="122" t="s">
        <v>1461</v>
      </c>
      <c r="Y1" s="122" t="s">
        <v>1462</v>
      </c>
      <c r="Z1" s="122" t="s">
        <v>1463</v>
      </c>
      <c r="AA1" s="122" t="s">
        <v>1464</v>
      </c>
      <c r="AB1" s="122" t="s">
        <v>1465</v>
      </c>
      <c r="AC1" s="122" t="s">
        <v>1468</v>
      </c>
      <c r="AD1" s="83" t="s">
        <v>6</v>
      </c>
      <c r="AE1" s="21" t="s">
        <v>7</v>
      </c>
      <c r="AF1" s="70" t="s">
        <v>8</v>
      </c>
      <c r="AG1" s="81" t="s">
        <v>9</v>
      </c>
      <c r="AH1" s="22" t="s">
        <v>10</v>
      </c>
      <c r="AI1" s="71" t="s">
        <v>11</v>
      </c>
    </row>
    <row r="2" spans="1:35" x14ac:dyDescent="0.2">
      <c r="B2" t="s">
        <v>57</v>
      </c>
      <c r="C2" s="74" t="s">
        <v>168</v>
      </c>
      <c r="E2" s="56" t="s">
        <v>591</v>
      </c>
      <c r="F2" s="121" t="s">
        <v>1469</v>
      </c>
      <c r="G2" s="121" t="s">
        <v>1470</v>
      </c>
      <c r="H2" s="121" t="s">
        <v>1471</v>
      </c>
      <c r="I2" s="56" t="s">
        <v>1473</v>
      </c>
      <c r="J2" s="56" t="s">
        <v>1474</v>
      </c>
      <c r="K2" s="270" t="s">
        <v>1477</v>
      </c>
      <c r="L2" s="270" t="s">
        <v>1478</v>
      </c>
      <c r="M2" s="270" t="s">
        <v>1479</v>
      </c>
      <c r="N2" s="270" t="s">
        <v>1480</v>
      </c>
      <c r="O2" s="56" t="s">
        <v>1481</v>
      </c>
      <c r="P2" s="56" t="s">
        <v>1482</v>
      </c>
      <c r="Q2" s="56" t="s">
        <v>1483</v>
      </c>
      <c r="R2" s="56" t="s">
        <v>1484</v>
      </c>
      <c r="S2" s="98" t="s">
        <v>1486</v>
      </c>
      <c r="T2" s="98" t="s">
        <v>1487</v>
      </c>
      <c r="U2" s="98" t="s">
        <v>1488</v>
      </c>
      <c r="V2" s="98" t="s">
        <v>1489</v>
      </c>
      <c r="W2" s="98" t="s">
        <v>1490</v>
      </c>
      <c r="X2" s="122" t="s">
        <v>1491</v>
      </c>
      <c r="Y2" s="122" t="s">
        <v>1492</v>
      </c>
      <c r="Z2" s="122" t="s">
        <v>1493</v>
      </c>
      <c r="AA2" s="122" t="s">
        <v>1494</v>
      </c>
      <c r="AB2" s="122" t="s">
        <v>1495</v>
      </c>
      <c r="AC2" s="122" t="s">
        <v>1498</v>
      </c>
      <c r="AD2" s="83"/>
      <c r="AE2" s="21"/>
      <c r="AF2" s="70"/>
      <c r="AG2" s="20"/>
      <c r="AH2" s="24"/>
      <c r="AI2" s="16"/>
    </row>
    <row r="3" spans="1:35" x14ac:dyDescent="0.2">
      <c r="E3" s="56" t="s">
        <v>592</v>
      </c>
      <c r="F3" s="121">
        <v>31288318.350000001</v>
      </c>
      <c r="G3" s="121">
        <v>1104244.76</v>
      </c>
      <c r="H3" s="121">
        <v>4682875.7850000001</v>
      </c>
      <c r="I3" s="56">
        <v>51500286.770000003</v>
      </c>
      <c r="J3" s="56">
        <v>39459554.579999998</v>
      </c>
      <c r="K3" s="270">
        <v>900</v>
      </c>
      <c r="L3" s="270">
        <v>1821179.09</v>
      </c>
      <c r="M3" s="270">
        <v>67440</v>
      </c>
      <c r="N3" s="270">
        <v>35.04</v>
      </c>
      <c r="O3" s="56">
        <v>179525</v>
      </c>
      <c r="P3" s="56">
        <v>-450851.04</v>
      </c>
      <c r="Q3" s="56">
        <v>-60483842.140000001</v>
      </c>
      <c r="R3" s="56">
        <v>187279459.34999999</v>
      </c>
      <c r="S3" s="98">
        <v>39862830.310000002</v>
      </c>
      <c r="T3" s="98">
        <v>1775218</v>
      </c>
      <c r="U3" s="98">
        <v>1529.19</v>
      </c>
      <c r="V3" s="98">
        <v>39720325.399999999</v>
      </c>
      <c r="W3" s="98">
        <v>1165133</v>
      </c>
      <c r="X3" s="122">
        <v>55483120.479999997</v>
      </c>
      <c r="Y3" s="122">
        <v>6410</v>
      </c>
      <c r="Z3" s="122">
        <v>0</v>
      </c>
      <c r="AA3" s="122">
        <v>16863312.204999998</v>
      </c>
      <c r="AB3" s="122">
        <v>5822156.4000000004</v>
      </c>
      <c r="AC3" s="122">
        <v>221521</v>
      </c>
      <c r="AD3" s="83">
        <f t="shared" ref="AD3:AI3" si="0">SUM(AD4:AD86)</f>
        <v>37075438.895000011</v>
      </c>
      <c r="AE3" s="21">
        <f t="shared" si="0"/>
        <v>1889554.1300000004</v>
      </c>
      <c r="AF3" s="70">
        <f t="shared" si="0"/>
        <v>35185884.765000001</v>
      </c>
      <c r="AG3" s="20">
        <f t="shared" si="0"/>
        <v>82525035.899999991</v>
      </c>
      <c r="AH3" s="24">
        <f t="shared" si="0"/>
        <v>78396520.084999993</v>
      </c>
      <c r="AI3" s="104">
        <f t="shared" si="0"/>
        <v>4128515.8150000004</v>
      </c>
    </row>
    <row r="4" spans="1:35" x14ac:dyDescent="0.2">
      <c r="A4" t="s">
        <v>281</v>
      </c>
      <c r="B4" t="s">
        <v>0</v>
      </c>
      <c r="C4" s="74">
        <v>5737</v>
      </c>
      <c r="D4" s="74" t="s">
        <v>605</v>
      </c>
      <c r="E4" s="56" t="s">
        <v>2039</v>
      </c>
      <c r="F4" s="121">
        <v>325298.64</v>
      </c>
      <c r="G4" s="121">
        <v>49189</v>
      </c>
      <c r="H4" s="121">
        <v>36602.58</v>
      </c>
      <c r="I4" s="56">
        <v>1699202.03</v>
      </c>
      <c r="J4" s="56">
        <v>218114.25</v>
      </c>
      <c r="L4" s="270">
        <v>16150</v>
      </c>
      <c r="Q4" s="56">
        <v>2237236.7799999998</v>
      </c>
      <c r="R4" s="56">
        <v>198336.84</v>
      </c>
      <c r="S4" s="98">
        <v>364590.87</v>
      </c>
      <c r="V4" s="98">
        <v>353500</v>
      </c>
      <c r="W4" s="98">
        <v>353170</v>
      </c>
      <c r="X4" s="122">
        <v>544660</v>
      </c>
      <c r="AA4" s="122">
        <v>202650.89</v>
      </c>
      <c r="AB4" s="122">
        <v>71269.100000000006</v>
      </c>
      <c r="AD4" s="96">
        <f>SUM(F4:H4)</f>
        <v>411090.22000000003</v>
      </c>
      <c r="AE4" s="44">
        <f>SUM(K4:N4)</f>
        <v>16150</v>
      </c>
      <c r="AF4" s="102">
        <f>AD4-AE4</f>
        <v>394940.22000000003</v>
      </c>
      <c r="AG4" s="103">
        <f>SUM(S4:W4)</f>
        <v>1071260.8700000001</v>
      </c>
      <c r="AH4" s="29">
        <f>SUM(X4:AC4)</f>
        <v>818579.99</v>
      </c>
      <c r="AI4" s="104">
        <f>AG4-AH4</f>
        <v>252680.88000000012</v>
      </c>
    </row>
    <row r="5" spans="1:35" x14ac:dyDescent="0.2">
      <c r="A5" t="s">
        <v>281</v>
      </c>
      <c r="B5" t="s">
        <v>0</v>
      </c>
      <c r="C5" s="74">
        <v>4213</v>
      </c>
      <c r="D5" s="74" t="s">
        <v>606</v>
      </c>
      <c r="E5" s="56" t="s">
        <v>2040</v>
      </c>
      <c r="F5" s="121">
        <v>38540.519999999997</v>
      </c>
      <c r="G5" s="121">
        <v>124304.75</v>
      </c>
      <c r="H5" s="121">
        <v>84687.27</v>
      </c>
      <c r="I5" s="56">
        <v>629466.41</v>
      </c>
      <c r="J5" s="56">
        <v>245147.3</v>
      </c>
      <c r="L5" s="270">
        <v>9000</v>
      </c>
      <c r="Q5" s="56">
        <v>-776767.69</v>
      </c>
      <c r="R5" s="56">
        <v>2159407.13</v>
      </c>
      <c r="S5" s="98">
        <v>393007.68</v>
      </c>
      <c r="T5" s="98">
        <v>20000</v>
      </c>
      <c r="V5" s="98">
        <v>464830</v>
      </c>
      <c r="X5" s="122">
        <v>751310</v>
      </c>
      <c r="AA5" s="122">
        <v>279009.71000000002</v>
      </c>
      <c r="AB5" s="122">
        <v>61403.16</v>
      </c>
      <c r="AD5" s="96">
        <f t="shared" ref="AD5:AD68" si="1">SUM(F5:H5)</f>
        <v>247532.53999999998</v>
      </c>
      <c r="AE5" s="44">
        <f t="shared" ref="AE5:AE68" si="2">SUM(K5:N5)</f>
        <v>9000</v>
      </c>
      <c r="AF5" s="102">
        <f t="shared" ref="AF5:AF68" si="3">AD5-AE5</f>
        <v>238532.53999999998</v>
      </c>
      <c r="AG5" s="103">
        <f t="shared" ref="AG5:AG68" si="4">SUM(S5:W5)</f>
        <v>877837.67999999993</v>
      </c>
      <c r="AH5" s="29">
        <f t="shared" ref="AH5:AH68" si="5">SUM(X5:AC5)</f>
        <v>1091722.8699999999</v>
      </c>
      <c r="AI5" s="104">
        <f t="shared" ref="AI5:AI68" si="6">AG5-AH5</f>
        <v>-213885.18999999994</v>
      </c>
    </row>
    <row r="6" spans="1:35" x14ac:dyDescent="0.2">
      <c r="A6" t="s">
        <v>281</v>
      </c>
      <c r="B6" t="s">
        <v>0</v>
      </c>
      <c r="C6" s="74">
        <v>4949</v>
      </c>
      <c r="D6" s="74" t="s">
        <v>607</v>
      </c>
      <c r="E6" s="56" t="s">
        <v>2041</v>
      </c>
      <c r="F6" s="121">
        <v>108999.2</v>
      </c>
      <c r="G6" s="121">
        <v>14000</v>
      </c>
      <c r="H6" s="121">
        <v>84110.88</v>
      </c>
      <c r="I6" s="56">
        <v>917536.05</v>
      </c>
      <c r="J6" s="56">
        <v>758324.85</v>
      </c>
      <c r="L6" s="270">
        <v>12540</v>
      </c>
      <c r="Q6" s="56">
        <v>-805388.51</v>
      </c>
      <c r="R6" s="56">
        <v>3104237.14</v>
      </c>
      <c r="S6" s="98">
        <v>334635.17</v>
      </c>
      <c r="V6" s="98">
        <v>649940</v>
      </c>
      <c r="X6" s="122">
        <v>862008</v>
      </c>
      <c r="AA6" s="122">
        <v>164616.78</v>
      </c>
      <c r="AB6" s="122">
        <v>62504.04</v>
      </c>
      <c r="AC6" s="122">
        <v>150</v>
      </c>
      <c r="AD6" s="96">
        <f t="shared" si="1"/>
        <v>207110.08000000002</v>
      </c>
      <c r="AE6" s="44">
        <f t="shared" si="2"/>
        <v>12540</v>
      </c>
      <c r="AF6" s="102">
        <f t="shared" si="3"/>
        <v>194570.08000000002</v>
      </c>
      <c r="AG6" s="103">
        <f t="shared" si="4"/>
        <v>984575.16999999993</v>
      </c>
      <c r="AH6" s="29">
        <f t="shared" si="5"/>
        <v>1089278.82</v>
      </c>
      <c r="AI6" s="104">
        <f t="shared" si="6"/>
        <v>-104703.65000000014</v>
      </c>
    </row>
    <row r="7" spans="1:35" x14ac:dyDescent="0.2">
      <c r="A7" t="s">
        <v>281</v>
      </c>
      <c r="B7" t="s">
        <v>0</v>
      </c>
      <c r="C7" s="74">
        <v>7233</v>
      </c>
      <c r="D7" s="74" t="s">
        <v>608</v>
      </c>
      <c r="E7" s="56" t="s">
        <v>2042</v>
      </c>
      <c r="F7" s="121">
        <v>362345.92</v>
      </c>
      <c r="G7" s="121">
        <v>85546.25</v>
      </c>
      <c r="H7" s="121">
        <v>82359.72</v>
      </c>
      <c r="I7" s="56">
        <v>163101.66</v>
      </c>
      <c r="J7" s="56">
        <v>147240.69</v>
      </c>
      <c r="L7" s="270">
        <v>34100</v>
      </c>
      <c r="Q7" s="56">
        <v>-644520.21</v>
      </c>
      <c r="R7" s="56">
        <v>1481598.18</v>
      </c>
      <c r="S7" s="98">
        <v>493857.98</v>
      </c>
      <c r="T7" s="98">
        <v>610000</v>
      </c>
      <c r="V7" s="98">
        <v>649500</v>
      </c>
      <c r="X7" s="122">
        <v>1051284</v>
      </c>
      <c r="AA7" s="122">
        <v>585167.11</v>
      </c>
      <c r="AB7" s="122">
        <v>61332.6</v>
      </c>
      <c r="AD7" s="96">
        <f t="shared" si="1"/>
        <v>530251.89</v>
      </c>
      <c r="AE7" s="44">
        <f t="shared" si="2"/>
        <v>34100</v>
      </c>
      <c r="AF7" s="102">
        <f t="shared" si="3"/>
        <v>496151.89</v>
      </c>
      <c r="AG7" s="103">
        <f t="shared" si="4"/>
        <v>1753357.98</v>
      </c>
      <c r="AH7" s="29">
        <f t="shared" si="5"/>
        <v>1697783.71</v>
      </c>
      <c r="AI7" s="104">
        <f t="shared" si="6"/>
        <v>55574.270000000019</v>
      </c>
    </row>
    <row r="8" spans="1:35" x14ac:dyDescent="0.2">
      <c r="A8" t="s">
        <v>281</v>
      </c>
      <c r="B8" t="s">
        <v>0</v>
      </c>
      <c r="C8" s="74">
        <v>5081</v>
      </c>
      <c r="D8" s="74" t="s">
        <v>609</v>
      </c>
      <c r="E8" s="56" t="s">
        <v>2043</v>
      </c>
      <c r="F8" s="121">
        <v>390956.28</v>
      </c>
      <c r="G8" s="121">
        <v>25903.3</v>
      </c>
      <c r="H8" s="121">
        <v>23029.42</v>
      </c>
      <c r="I8" s="56">
        <v>47710.05</v>
      </c>
      <c r="J8" s="56">
        <v>812813.53</v>
      </c>
      <c r="L8" s="270">
        <v>41850</v>
      </c>
      <c r="Q8" s="56">
        <v>-2064273.85</v>
      </c>
      <c r="R8" s="56">
        <v>3577514.61</v>
      </c>
      <c r="S8" s="98">
        <v>383115.36</v>
      </c>
      <c r="V8" s="98">
        <v>432910</v>
      </c>
      <c r="W8" s="98">
        <v>87640</v>
      </c>
      <c r="X8" s="122">
        <v>780550</v>
      </c>
      <c r="AA8" s="122">
        <v>300946.62</v>
      </c>
      <c r="AB8" s="122">
        <v>31446.92</v>
      </c>
      <c r="AD8" s="96">
        <f t="shared" si="1"/>
        <v>439889</v>
      </c>
      <c r="AE8" s="44">
        <f t="shared" si="2"/>
        <v>41850</v>
      </c>
      <c r="AF8" s="102">
        <f t="shared" si="3"/>
        <v>398039</v>
      </c>
      <c r="AG8" s="103">
        <f t="shared" si="4"/>
        <v>903665.36</v>
      </c>
      <c r="AH8" s="29">
        <f t="shared" si="5"/>
        <v>1112943.54</v>
      </c>
      <c r="AI8" s="104">
        <f t="shared" si="6"/>
        <v>-209278.18000000005</v>
      </c>
    </row>
    <row r="9" spans="1:35" x14ac:dyDescent="0.2">
      <c r="A9" t="s">
        <v>281</v>
      </c>
      <c r="B9" t="s">
        <v>0</v>
      </c>
      <c r="C9" s="74">
        <v>1868</v>
      </c>
      <c r="D9" s="74" t="s">
        <v>610</v>
      </c>
      <c r="E9" s="56" t="s">
        <v>2044</v>
      </c>
      <c r="F9" s="121">
        <v>159945.24</v>
      </c>
      <c r="G9" s="121">
        <v>3914.93</v>
      </c>
      <c r="H9" s="121">
        <v>42100.08</v>
      </c>
      <c r="I9" s="56">
        <v>407028.47</v>
      </c>
      <c r="J9" s="56">
        <v>196405.21</v>
      </c>
      <c r="L9" s="270">
        <v>15575.2</v>
      </c>
      <c r="Q9" s="56">
        <v>819702.64</v>
      </c>
      <c r="R9" s="56">
        <v>80851.62</v>
      </c>
      <c r="S9" s="98">
        <v>140602.68</v>
      </c>
      <c r="V9" s="98">
        <v>446150</v>
      </c>
      <c r="X9" s="122">
        <v>505230</v>
      </c>
      <c r="AA9" s="122">
        <v>136372.16</v>
      </c>
      <c r="AB9" s="122">
        <v>45090.05</v>
      </c>
      <c r="AD9" s="96">
        <f t="shared" si="1"/>
        <v>205960.25</v>
      </c>
      <c r="AE9" s="44">
        <f t="shared" si="2"/>
        <v>15575.2</v>
      </c>
      <c r="AF9" s="102">
        <f t="shared" si="3"/>
        <v>190385.05</v>
      </c>
      <c r="AG9" s="103">
        <f t="shared" si="4"/>
        <v>586752.67999999993</v>
      </c>
      <c r="AH9" s="29">
        <f t="shared" si="5"/>
        <v>686692.21000000008</v>
      </c>
      <c r="AI9" s="104">
        <f t="shared" si="6"/>
        <v>-99939.530000000144</v>
      </c>
    </row>
    <row r="10" spans="1:35" x14ac:dyDescent="0.2">
      <c r="A10" t="s">
        <v>281</v>
      </c>
      <c r="B10" t="s">
        <v>0</v>
      </c>
      <c r="C10" s="74">
        <v>7126</v>
      </c>
      <c r="D10" s="74" t="s">
        <v>611</v>
      </c>
      <c r="E10" s="56" t="s">
        <v>2045</v>
      </c>
      <c r="F10" s="121">
        <v>422059.71</v>
      </c>
      <c r="G10" s="121">
        <v>12025.69</v>
      </c>
      <c r="H10" s="121">
        <v>86471.97</v>
      </c>
      <c r="I10" s="56">
        <v>993679.23</v>
      </c>
      <c r="J10" s="56">
        <v>1831232.85</v>
      </c>
      <c r="L10" s="270">
        <v>22950</v>
      </c>
      <c r="Q10" s="56">
        <v>962353.97</v>
      </c>
      <c r="R10" s="56">
        <v>2359303.7200000002</v>
      </c>
      <c r="S10" s="98">
        <v>371192.78</v>
      </c>
      <c r="T10" s="98">
        <v>264000</v>
      </c>
      <c r="V10" s="98">
        <v>525160</v>
      </c>
      <c r="X10" s="122">
        <v>784160</v>
      </c>
      <c r="AA10" s="122">
        <v>209431.98</v>
      </c>
      <c r="AB10" s="122">
        <v>126873.04</v>
      </c>
      <c r="AD10" s="96">
        <f t="shared" si="1"/>
        <v>520557.37</v>
      </c>
      <c r="AE10" s="44">
        <f t="shared" si="2"/>
        <v>22950</v>
      </c>
      <c r="AF10" s="102">
        <f t="shared" si="3"/>
        <v>497607.37</v>
      </c>
      <c r="AG10" s="103">
        <f t="shared" si="4"/>
        <v>1160352.78</v>
      </c>
      <c r="AH10" s="29">
        <f t="shared" si="5"/>
        <v>1120465.02</v>
      </c>
      <c r="AI10" s="104">
        <f t="shared" si="6"/>
        <v>39887.760000000009</v>
      </c>
    </row>
    <row r="11" spans="1:35" x14ac:dyDescent="0.2">
      <c r="A11" t="s">
        <v>281</v>
      </c>
      <c r="B11" t="s">
        <v>0</v>
      </c>
      <c r="C11" s="74">
        <v>2671</v>
      </c>
      <c r="D11" s="74" t="s">
        <v>612</v>
      </c>
      <c r="E11" s="56" t="s">
        <v>2046</v>
      </c>
      <c r="F11" s="121">
        <v>7734.07</v>
      </c>
      <c r="G11" s="121">
        <v>12647.62</v>
      </c>
      <c r="H11" s="121">
        <v>26074.28</v>
      </c>
      <c r="I11" s="56">
        <v>772925.59</v>
      </c>
      <c r="J11" s="56">
        <v>197183.78</v>
      </c>
      <c r="Q11" s="56">
        <v>-977845.78</v>
      </c>
      <c r="R11" s="56">
        <v>2243800.1</v>
      </c>
      <c r="S11" s="98">
        <v>123066.68</v>
      </c>
      <c r="V11" s="98">
        <v>336720</v>
      </c>
      <c r="X11" s="122">
        <v>513020</v>
      </c>
      <c r="AA11" s="122">
        <v>120330.78</v>
      </c>
      <c r="AB11" s="122">
        <v>65037.88</v>
      </c>
      <c r="AD11" s="96">
        <f t="shared" si="1"/>
        <v>46455.97</v>
      </c>
      <c r="AE11" s="44">
        <f t="shared" si="2"/>
        <v>0</v>
      </c>
      <c r="AF11" s="102">
        <f t="shared" si="3"/>
        <v>46455.97</v>
      </c>
      <c r="AG11" s="103">
        <f t="shared" si="4"/>
        <v>459786.68</v>
      </c>
      <c r="AH11" s="29">
        <f t="shared" si="5"/>
        <v>698388.66</v>
      </c>
      <c r="AI11" s="104">
        <f t="shared" si="6"/>
        <v>-238601.98000000004</v>
      </c>
    </row>
    <row r="12" spans="1:35" ht="13.5" customHeight="1" x14ac:dyDescent="0.2">
      <c r="A12" t="s">
        <v>281</v>
      </c>
      <c r="B12" t="s">
        <v>0</v>
      </c>
      <c r="C12" s="74">
        <v>4454</v>
      </c>
      <c r="D12" s="74" t="s">
        <v>613</v>
      </c>
      <c r="E12" s="56" t="s">
        <v>2047</v>
      </c>
      <c r="F12" s="121">
        <v>573708.07999999996</v>
      </c>
      <c r="G12" s="121">
        <v>19511.060000000001</v>
      </c>
      <c r="H12" s="121">
        <v>44303.76</v>
      </c>
      <c r="I12" s="56">
        <v>151538.32999999999</v>
      </c>
      <c r="J12" s="56">
        <v>142444.25</v>
      </c>
      <c r="L12" s="270">
        <v>13200</v>
      </c>
      <c r="Q12" s="56">
        <v>-1374816.06</v>
      </c>
      <c r="R12" s="56">
        <v>2541297.98</v>
      </c>
      <c r="S12" s="98">
        <v>273031.81</v>
      </c>
      <c r="V12" s="98">
        <v>449750</v>
      </c>
      <c r="X12" s="122">
        <v>679510</v>
      </c>
      <c r="AA12" s="122">
        <v>209054.29</v>
      </c>
      <c r="AB12" s="122">
        <v>56673.96</v>
      </c>
      <c r="AD12" s="96">
        <f t="shared" si="1"/>
        <v>637522.9</v>
      </c>
      <c r="AE12" s="44">
        <f t="shared" si="2"/>
        <v>13200</v>
      </c>
      <c r="AF12" s="102">
        <f t="shared" si="3"/>
        <v>624322.9</v>
      </c>
      <c r="AG12" s="103">
        <f t="shared" si="4"/>
        <v>722781.81</v>
      </c>
      <c r="AH12" s="29">
        <f t="shared" si="5"/>
        <v>945238.25</v>
      </c>
      <c r="AI12" s="104">
        <f t="shared" si="6"/>
        <v>-222456.43999999994</v>
      </c>
    </row>
    <row r="13" spans="1:35" x14ac:dyDescent="0.2">
      <c r="A13" t="s">
        <v>281</v>
      </c>
      <c r="B13" t="s">
        <v>0</v>
      </c>
      <c r="C13" s="74">
        <v>3077</v>
      </c>
      <c r="D13" s="74" t="s">
        <v>614</v>
      </c>
      <c r="E13" s="56" t="s">
        <v>2048</v>
      </c>
      <c r="F13" s="121">
        <v>409834.32</v>
      </c>
      <c r="G13" s="121">
        <v>12262.39</v>
      </c>
      <c r="H13" s="121">
        <v>48664.66</v>
      </c>
      <c r="I13" s="56">
        <v>1964220.49</v>
      </c>
      <c r="J13" s="56">
        <v>207330.47</v>
      </c>
      <c r="L13" s="270">
        <v>36480</v>
      </c>
      <c r="Q13" s="56">
        <v>448535.85</v>
      </c>
      <c r="R13" s="56">
        <v>2357450.56</v>
      </c>
      <c r="S13" s="98">
        <v>192793.32</v>
      </c>
      <c r="V13" s="98">
        <v>156200</v>
      </c>
      <c r="X13" s="122">
        <v>220200</v>
      </c>
      <c r="AA13" s="122">
        <v>179240.8</v>
      </c>
      <c r="AB13" s="122">
        <v>58433.599999999999</v>
      </c>
      <c r="AD13" s="96">
        <f t="shared" si="1"/>
        <v>470761.37</v>
      </c>
      <c r="AE13" s="44">
        <f t="shared" si="2"/>
        <v>36480</v>
      </c>
      <c r="AF13" s="102">
        <f t="shared" si="3"/>
        <v>434281.37</v>
      </c>
      <c r="AG13" s="103">
        <f t="shared" si="4"/>
        <v>348993.32</v>
      </c>
      <c r="AH13" s="29">
        <f t="shared" si="5"/>
        <v>457874.39999999997</v>
      </c>
      <c r="AI13" s="16">
        <f t="shared" si="6"/>
        <v>-108881.07999999996</v>
      </c>
    </row>
    <row r="14" spans="1:35" x14ac:dyDescent="0.2">
      <c r="A14" t="s">
        <v>281</v>
      </c>
      <c r="B14" t="s">
        <v>0</v>
      </c>
      <c r="C14" s="74">
        <v>2778</v>
      </c>
      <c r="D14" s="74" t="s">
        <v>615</v>
      </c>
      <c r="E14" s="56" t="s">
        <v>2049</v>
      </c>
      <c r="F14" s="121">
        <v>174612.43</v>
      </c>
      <c r="G14" s="121">
        <v>30404.14</v>
      </c>
      <c r="H14" s="121">
        <v>37600.21</v>
      </c>
      <c r="I14" s="56">
        <v>1030747.52</v>
      </c>
      <c r="J14" s="56">
        <v>674507.98</v>
      </c>
      <c r="L14" s="270">
        <v>10200</v>
      </c>
      <c r="Q14" s="56">
        <v>-1273945.6299999999</v>
      </c>
      <c r="R14" s="56">
        <v>3416597.09</v>
      </c>
      <c r="S14" s="98">
        <v>244965.41</v>
      </c>
      <c r="V14" s="98">
        <v>312990</v>
      </c>
      <c r="X14" s="122">
        <v>500070</v>
      </c>
      <c r="AA14" s="122">
        <v>122598.83</v>
      </c>
      <c r="AB14" s="122">
        <v>109377.76</v>
      </c>
      <c r="AD14" s="96">
        <f t="shared" si="1"/>
        <v>242616.78</v>
      </c>
      <c r="AE14" s="44">
        <f t="shared" si="2"/>
        <v>10200</v>
      </c>
      <c r="AF14" s="102">
        <f t="shared" si="3"/>
        <v>232416.78</v>
      </c>
      <c r="AG14" s="103">
        <f t="shared" si="4"/>
        <v>557955.41</v>
      </c>
      <c r="AH14" s="29">
        <f t="shared" si="5"/>
        <v>732046.59</v>
      </c>
      <c r="AI14" s="16">
        <f t="shared" si="6"/>
        <v>-174091.17999999993</v>
      </c>
    </row>
    <row r="15" spans="1:35" x14ac:dyDescent="0.2">
      <c r="A15" t="s">
        <v>281</v>
      </c>
      <c r="B15" t="s">
        <v>0</v>
      </c>
      <c r="C15" s="74">
        <v>4143</v>
      </c>
      <c r="D15" s="74" t="s">
        <v>616</v>
      </c>
      <c r="E15" s="56" t="s">
        <v>2050</v>
      </c>
      <c r="F15" s="121">
        <v>545509.86</v>
      </c>
      <c r="G15" s="121">
        <v>32098.73</v>
      </c>
      <c r="H15" s="121">
        <v>39109.26</v>
      </c>
      <c r="I15" s="56">
        <v>2296523.17</v>
      </c>
      <c r="J15" s="56">
        <v>352347.57</v>
      </c>
      <c r="L15" s="270">
        <v>27843.05</v>
      </c>
      <c r="Q15" s="56">
        <v>259438.22</v>
      </c>
      <c r="R15" s="56">
        <v>3110817.16</v>
      </c>
      <c r="S15" s="98">
        <v>299387.15000000002</v>
      </c>
      <c r="T15" s="98">
        <v>185000</v>
      </c>
      <c r="V15" s="98">
        <v>444610</v>
      </c>
      <c r="X15" s="122">
        <v>576010</v>
      </c>
      <c r="AA15" s="122">
        <v>193815.87</v>
      </c>
      <c r="AB15" s="122">
        <v>243409.12</v>
      </c>
      <c r="AD15" s="96">
        <f t="shared" si="1"/>
        <v>616717.85</v>
      </c>
      <c r="AE15" s="44">
        <f t="shared" si="2"/>
        <v>27843.05</v>
      </c>
      <c r="AF15" s="102">
        <f t="shared" si="3"/>
        <v>588874.79999999993</v>
      </c>
      <c r="AG15" s="103">
        <f t="shared" si="4"/>
        <v>928997.15</v>
      </c>
      <c r="AH15" s="29">
        <f t="shared" si="5"/>
        <v>1013234.99</v>
      </c>
      <c r="AI15" s="16">
        <f t="shared" si="6"/>
        <v>-84237.839999999967</v>
      </c>
    </row>
    <row r="16" spans="1:35" x14ac:dyDescent="0.2">
      <c r="A16" t="s">
        <v>281</v>
      </c>
      <c r="B16" t="s">
        <v>0</v>
      </c>
      <c r="C16" s="74">
        <v>5018</v>
      </c>
      <c r="D16" s="74" t="s">
        <v>617</v>
      </c>
      <c r="E16" s="56" t="s">
        <v>2051</v>
      </c>
      <c r="F16" s="121">
        <v>58542.85</v>
      </c>
      <c r="G16" s="121">
        <v>39260.33</v>
      </c>
      <c r="H16" s="121">
        <v>50364.37</v>
      </c>
      <c r="I16" s="56">
        <v>1476446.7</v>
      </c>
      <c r="J16" s="56">
        <v>797462.83</v>
      </c>
      <c r="L16" s="270">
        <v>14640</v>
      </c>
      <c r="Q16" s="56">
        <v>-1656150.79</v>
      </c>
      <c r="R16" s="56">
        <v>4381554.71</v>
      </c>
      <c r="S16" s="98">
        <v>382571.38</v>
      </c>
      <c r="V16" s="98">
        <v>423680</v>
      </c>
      <c r="X16" s="122">
        <v>694570</v>
      </c>
      <c r="AA16" s="122">
        <v>310744.5</v>
      </c>
      <c r="AB16" s="122">
        <v>77972.72</v>
      </c>
      <c r="AD16" s="96">
        <f t="shared" si="1"/>
        <v>148167.54999999999</v>
      </c>
      <c r="AE16" s="44">
        <f t="shared" si="2"/>
        <v>14640</v>
      </c>
      <c r="AF16" s="102">
        <f t="shared" si="3"/>
        <v>133527.54999999999</v>
      </c>
      <c r="AG16" s="103">
        <f t="shared" si="4"/>
        <v>806251.38</v>
      </c>
      <c r="AH16" s="29">
        <f t="shared" si="5"/>
        <v>1083287.22</v>
      </c>
      <c r="AI16" s="16">
        <f t="shared" si="6"/>
        <v>-277035.83999999997</v>
      </c>
    </row>
    <row r="17" spans="1:35" x14ac:dyDescent="0.2">
      <c r="A17" t="s">
        <v>281</v>
      </c>
      <c r="B17" t="s">
        <v>0</v>
      </c>
      <c r="C17" s="74">
        <v>3532</v>
      </c>
      <c r="D17" s="74" t="s">
        <v>618</v>
      </c>
      <c r="E17" s="56" t="s">
        <v>2052</v>
      </c>
      <c r="F17" s="121">
        <v>577205.19999999995</v>
      </c>
      <c r="G17" s="121">
        <v>2293.3200000000002</v>
      </c>
      <c r="H17" s="121">
        <v>35225.86</v>
      </c>
      <c r="I17" s="56">
        <v>262440.28999999998</v>
      </c>
      <c r="J17" s="56">
        <v>16970.419999999998</v>
      </c>
      <c r="L17" s="270">
        <v>24000</v>
      </c>
      <c r="Q17" s="56">
        <v>-1708144.11</v>
      </c>
      <c r="R17" s="56">
        <v>2824820.87</v>
      </c>
      <c r="S17" s="98">
        <v>276518.13</v>
      </c>
      <c r="V17" s="98">
        <v>476300</v>
      </c>
      <c r="W17" s="98">
        <v>11500</v>
      </c>
      <c r="X17" s="122">
        <v>731560</v>
      </c>
      <c r="AA17" s="122">
        <v>187306.12</v>
      </c>
      <c r="AB17" s="122">
        <v>56195.68</v>
      </c>
      <c r="AD17" s="96">
        <f t="shared" si="1"/>
        <v>614724.37999999989</v>
      </c>
      <c r="AE17" s="44">
        <f t="shared" si="2"/>
        <v>24000</v>
      </c>
      <c r="AF17" s="102">
        <f t="shared" si="3"/>
        <v>590724.37999999989</v>
      </c>
      <c r="AG17" s="103">
        <f t="shared" si="4"/>
        <v>764318.13</v>
      </c>
      <c r="AH17" s="29">
        <f t="shared" si="5"/>
        <v>975061.8</v>
      </c>
      <c r="AI17" s="16">
        <f t="shared" si="6"/>
        <v>-210743.67000000004</v>
      </c>
    </row>
    <row r="18" spans="1:35" x14ac:dyDescent="0.2">
      <c r="A18" t="s">
        <v>281</v>
      </c>
      <c r="B18" t="s">
        <v>0</v>
      </c>
      <c r="C18" s="74">
        <v>5707</v>
      </c>
      <c r="D18" s="74" t="s">
        <v>619</v>
      </c>
      <c r="E18" s="56" t="s">
        <v>2053</v>
      </c>
      <c r="F18" s="121">
        <v>440578.87</v>
      </c>
      <c r="G18" s="121">
        <v>38431.370000000003</v>
      </c>
      <c r="H18" s="121">
        <v>69377.36</v>
      </c>
      <c r="I18" s="56">
        <v>177169.41</v>
      </c>
      <c r="J18" s="56">
        <v>292402.34999999998</v>
      </c>
      <c r="L18" s="270">
        <v>17700</v>
      </c>
      <c r="Q18" s="56">
        <v>-963353.23</v>
      </c>
      <c r="R18" s="56">
        <v>2287611.84</v>
      </c>
      <c r="S18" s="98">
        <v>409684.29</v>
      </c>
      <c r="V18" s="98">
        <v>543160</v>
      </c>
      <c r="X18" s="122">
        <v>852811</v>
      </c>
      <c r="AA18" s="122">
        <v>301531.58</v>
      </c>
      <c r="AB18" s="122">
        <v>41573.96</v>
      </c>
      <c r="AD18" s="96">
        <f t="shared" si="1"/>
        <v>548387.6</v>
      </c>
      <c r="AE18" s="44">
        <f t="shared" si="2"/>
        <v>17700</v>
      </c>
      <c r="AF18" s="102">
        <f t="shared" si="3"/>
        <v>530687.6</v>
      </c>
      <c r="AG18" s="103">
        <f t="shared" si="4"/>
        <v>952844.29</v>
      </c>
      <c r="AH18" s="29">
        <f t="shared" si="5"/>
        <v>1195916.54</v>
      </c>
      <c r="AI18" s="16">
        <f t="shared" si="6"/>
        <v>-243072.25</v>
      </c>
    </row>
    <row r="19" spans="1:35" x14ac:dyDescent="0.2">
      <c r="A19" t="s">
        <v>281</v>
      </c>
      <c r="B19" t="s">
        <v>0</v>
      </c>
      <c r="C19" s="74">
        <v>3845</v>
      </c>
      <c r="D19" s="74" t="s">
        <v>620</v>
      </c>
      <c r="E19" s="56" t="s">
        <v>2054</v>
      </c>
      <c r="F19" s="121">
        <v>199565.12</v>
      </c>
      <c r="G19" s="121">
        <v>67820.86</v>
      </c>
      <c r="H19" s="121">
        <v>25252.58</v>
      </c>
      <c r="I19" s="56">
        <v>17003.849999999999</v>
      </c>
      <c r="J19" s="56">
        <v>43771.14</v>
      </c>
      <c r="L19" s="270">
        <v>9150</v>
      </c>
      <c r="Q19" s="56">
        <v>-2056242.82</v>
      </c>
      <c r="R19" s="56">
        <v>2658489.6</v>
      </c>
      <c r="S19" s="98">
        <v>244602.85</v>
      </c>
      <c r="V19" s="98">
        <v>596440</v>
      </c>
      <c r="X19" s="122">
        <v>858520</v>
      </c>
      <c r="AA19" s="122">
        <v>163021.16</v>
      </c>
      <c r="AB19" s="122">
        <v>50128.92</v>
      </c>
      <c r="AD19" s="96">
        <f t="shared" si="1"/>
        <v>292638.56</v>
      </c>
      <c r="AE19" s="44">
        <f t="shared" si="2"/>
        <v>9150</v>
      </c>
      <c r="AF19" s="102">
        <f t="shared" si="3"/>
        <v>283488.56</v>
      </c>
      <c r="AG19" s="103">
        <f t="shared" si="4"/>
        <v>841042.85</v>
      </c>
      <c r="AH19" s="29">
        <f t="shared" si="5"/>
        <v>1071670.08</v>
      </c>
      <c r="AI19" s="16">
        <f t="shared" si="6"/>
        <v>-230627.2300000001</v>
      </c>
    </row>
    <row r="20" spans="1:35" x14ac:dyDescent="0.2">
      <c r="A20" t="s">
        <v>281</v>
      </c>
      <c r="B20" t="s">
        <v>0</v>
      </c>
      <c r="C20" s="74">
        <v>2875</v>
      </c>
      <c r="D20" s="74" t="s">
        <v>621</v>
      </c>
      <c r="E20" s="56" t="s">
        <v>2055</v>
      </c>
      <c r="F20" s="121">
        <v>572274.89</v>
      </c>
      <c r="G20" s="121">
        <v>24115.61</v>
      </c>
      <c r="H20" s="121">
        <v>56394.35</v>
      </c>
      <c r="I20" s="56">
        <v>4352115.67</v>
      </c>
      <c r="J20" s="56">
        <v>128048.43</v>
      </c>
      <c r="L20" s="270">
        <v>13302.62</v>
      </c>
      <c r="Q20" s="56">
        <v>4526352.97</v>
      </c>
      <c r="R20" s="56">
        <v>712043.8</v>
      </c>
      <c r="S20" s="98">
        <v>246144.61</v>
      </c>
      <c r="V20" s="98">
        <v>570640</v>
      </c>
      <c r="X20" s="122">
        <v>661864</v>
      </c>
      <c r="AA20" s="122">
        <v>108823.29</v>
      </c>
      <c r="AB20" s="122">
        <v>64529.760000000002</v>
      </c>
      <c r="AD20" s="96">
        <f t="shared" si="1"/>
        <v>652784.85</v>
      </c>
      <c r="AE20" s="44">
        <f t="shared" si="2"/>
        <v>13302.62</v>
      </c>
      <c r="AF20" s="102">
        <f t="shared" si="3"/>
        <v>639482.23</v>
      </c>
      <c r="AG20" s="103">
        <f t="shared" si="4"/>
        <v>816784.61</v>
      </c>
      <c r="AH20" s="29">
        <f t="shared" si="5"/>
        <v>835217.05</v>
      </c>
      <c r="AI20" s="16">
        <f t="shared" si="6"/>
        <v>-18432.440000000061</v>
      </c>
    </row>
    <row r="21" spans="1:35" x14ac:dyDescent="0.2">
      <c r="A21" t="s">
        <v>281</v>
      </c>
      <c r="B21" t="s">
        <v>0</v>
      </c>
      <c r="C21" s="74">
        <v>3123</v>
      </c>
      <c r="D21" s="74" t="s">
        <v>622</v>
      </c>
      <c r="E21" s="56" t="s">
        <v>2056</v>
      </c>
      <c r="F21" s="121">
        <v>100239.34</v>
      </c>
      <c r="G21" s="121">
        <v>11316.58</v>
      </c>
      <c r="H21" s="121">
        <v>79578.320000000007</v>
      </c>
      <c r="I21" s="56">
        <v>254042.27</v>
      </c>
      <c r="J21" s="56">
        <v>740404.01</v>
      </c>
      <c r="L21" s="270">
        <v>10531.3</v>
      </c>
      <c r="Q21" s="56">
        <v>-2649304.42</v>
      </c>
      <c r="R21" s="56">
        <v>4272663.5999999996</v>
      </c>
      <c r="S21" s="98">
        <v>201332</v>
      </c>
      <c r="V21" s="98">
        <v>313620</v>
      </c>
      <c r="X21" s="122">
        <v>548340</v>
      </c>
      <c r="AA21" s="122">
        <v>178157.28</v>
      </c>
      <c r="AB21" s="122">
        <v>114824.68</v>
      </c>
      <c r="AD21" s="96">
        <f t="shared" si="1"/>
        <v>191134.24</v>
      </c>
      <c r="AE21" s="44">
        <f t="shared" si="2"/>
        <v>10531.3</v>
      </c>
      <c r="AF21" s="102">
        <f t="shared" si="3"/>
        <v>180602.94</v>
      </c>
      <c r="AG21" s="103">
        <f t="shared" si="4"/>
        <v>514952</v>
      </c>
      <c r="AH21" s="29">
        <f t="shared" si="5"/>
        <v>841321.96</v>
      </c>
      <c r="AI21" s="16">
        <f t="shared" si="6"/>
        <v>-326369.95999999996</v>
      </c>
    </row>
    <row r="22" spans="1:35" x14ac:dyDescent="0.2">
      <c r="A22" t="s">
        <v>281</v>
      </c>
      <c r="B22" t="s">
        <v>0</v>
      </c>
      <c r="C22" s="74">
        <v>3601</v>
      </c>
      <c r="D22" s="74" t="s">
        <v>623</v>
      </c>
      <c r="E22" s="56" t="s">
        <v>2057</v>
      </c>
      <c r="F22" s="121">
        <v>57004.9</v>
      </c>
      <c r="G22" s="121">
        <v>23670</v>
      </c>
      <c r="H22" s="121">
        <v>33239.97</v>
      </c>
      <c r="I22" s="56">
        <v>1322500.32</v>
      </c>
      <c r="J22" s="56">
        <v>113620.63</v>
      </c>
      <c r="L22" s="270">
        <v>27960</v>
      </c>
      <c r="Q22" s="56">
        <v>-156661.68</v>
      </c>
      <c r="R22" s="56">
        <v>2054348.01</v>
      </c>
      <c r="S22" s="98">
        <v>139317.53</v>
      </c>
      <c r="V22" s="98">
        <v>307920</v>
      </c>
      <c r="X22" s="122">
        <v>491280</v>
      </c>
      <c r="AA22" s="122">
        <v>218162.12</v>
      </c>
      <c r="AB22" s="122">
        <v>54171.92</v>
      </c>
      <c r="AD22" s="96">
        <f t="shared" si="1"/>
        <v>113914.87</v>
      </c>
      <c r="AE22" s="44">
        <f t="shared" si="2"/>
        <v>27960</v>
      </c>
      <c r="AF22" s="102">
        <f t="shared" si="3"/>
        <v>85954.87</v>
      </c>
      <c r="AG22" s="103">
        <f t="shared" si="4"/>
        <v>447237.53</v>
      </c>
      <c r="AH22" s="29">
        <f t="shared" si="5"/>
        <v>763614.04</v>
      </c>
      <c r="AI22" s="16">
        <f t="shared" si="6"/>
        <v>-316376.51</v>
      </c>
    </row>
    <row r="23" spans="1:35" x14ac:dyDescent="0.2">
      <c r="A23" t="s">
        <v>281</v>
      </c>
      <c r="B23" t="s">
        <v>0</v>
      </c>
      <c r="C23" s="74">
        <v>3870</v>
      </c>
      <c r="D23" s="74" t="s">
        <v>624</v>
      </c>
      <c r="E23" s="56" t="s">
        <v>2117</v>
      </c>
      <c r="F23" s="121">
        <v>871584.14</v>
      </c>
      <c r="G23" s="121">
        <v>32702.66</v>
      </c>
      <c r="H23" s="121">
        <v>26140.52</v>
      </c>
      <c r="I23" s="56">
        <v>24796.69</v>
      </c>
      <c r="J23" s="56">
        <v>141479.81</v>
      </c>
      <c r="L23" s="270">
        <v>17095.650000000001</v>
      </c>
      <c r="Q23" s="56">
        <v>-911618.95</v>
      </c>
      <c r="R23" s="56">
        <v>2203520.5099999998</v>
      </c>
      <c r="S23" s="98">
        <v>227256.92</v>
      </c>
      <c r="V23" s="98">
        <v>321330</v>
      </c>
      <c r="X23" s="122">
        <v>560450</v>
      </c>
      <c r="AA23" s="122">
        <v>153577.03</v>
      </c>
      <c r="AB23" s="122">
        <v>24893.279999999999</v>
      </c>
      <c r="AD23" s="96">
        <f t="shared" si="1"/>
        <v>930427.32000000007</v>
      </c>
      <c r="AE23" s="44">
        <f t="shared" si="2"/>
        <v>17095.650000000001</v>
      </c>
      <c r="AF23" s="102">
        <f t="shared" si="3"/>
        <v>913331.67</v>
      </c>
      <c r="AG23" s="103">
        <f t="shared" si="4"/>
        <v>548586.92000000004</v>
      </c>
      <c r="AH23" s="29">
        <f t="shared" si="5"/>
        <v>738920.31</v>
      </c>
      <c r="AI23" s="16">
        <f t="shared" si="6"/>
        <v>-190333.39</v>
      </c>
    </row>
    <row r="24" spans="1:35" x14ac:dyDescent="0.2">
      <c r="A24" t="s">
        <v>285</v>
      </c>
      <c r="B24" t="s">
        <v>1</v>
      </c>
      <c r="C24" s="74">
        <v>7346</v>
      </c>
      <c r="D24" s="74" t="s">
        <v>625</v>
      </c>
      <c r="E24" s="56" t="s">
        <v>2058</v>
      </c>
      <c r="F24" s="121">
        <v>1013246.34</v>
      </c>
      <c r="G24" s="121">
        <v>0</v>
      </c>
      <c r="H24" s="121">
        <v>82500.75</v>
      </c>
      <c r="I24" s="56">
        <v>171684.93</v>
      </c>
      <c r="J24" s="56">
        <v>923137.77</v>
      </c>
      <c r="L24" s="270">
        <v>30161.040000000001</v>
      </c>
      <c r="Q24" s="56">
        <v>-498281.94</v>
      </c>
      <c r="R24" s="56">
        <v>2350727.5299999998</v>
      </c>
      <c r="S24" s="98">
        <v>805792.68</v>
      </c>
      <c r="T24" s="98">
        <v>127175</v>
      </c>
      <c r="U24" s="98">
        <v>5.78</v>
      </c>
      <c r="V24" s="98">
        <v>578701</v>
      </c>
      <c r="W24" s="98">
        <v>200000</v>
      </c>
      <c r="X24" s="122">
        <v>790781</v>
      </c>
      <c r="AA24" s="122">
        <v>282844.07</v>
      </c>
      <c r="AB24" s="122">
        <v>111704.23</v>
      </c>
      <c r="AD24" s="96">
        <f t="shared" si="1"/>
        <v>1095747.0899999999</v>
      </c>
      <c r="AE24" s="44">
        <f t="shared" si="2"/>
        <v>30161.040000000001</v>
      </c>
      <c r="AF24" s="102">
        <f t="shared" si="3"/>
        <v>1065586.0499999998</v>
      </c>
      <c r="AG24" s="103">
        <f t="shared" si="4"/>
        <v>1711674.46</v>
      </c>
      <c r="AH24" s="29">
        <f t="shared" si="5"/>
        <v>1185329.3</v>
      </c>
      <c r="AI24" s="16">
        <f t="shared" si="6"/>
        <v>526345.15999999992</v>
      </c>
    </row>
    <row r="25" spans="1:35" x14ac:dyDescent="0.2">
      <c r="A25" t="s">
        <v>285</v>
      </c>
      <c r="B25" t="s">
        <v>1</v>
      </c>
      <c r="C25" s="74">
        <v>4269</v>
      </c>
      <c r="D25" s="74" t="s">
        <v>626</v>
      </c>
      <c r="E25" s="56" t="s">
        <v>2059</v>
      </c>
      <c r="F25" s="121">
        <v>184800.21</v>
      </c>
      <c r="G25" s="121">
        <v>0</v>
      </c>
      <c r="H25" s="121">
        <v>171016.28</v>
      </c>
      <c r="I25" s="56">
        <v>826812.68</v>
      </c>
      <c r="J25" s="56">
        <v>377840.4</v>
      </c>
      <c r="L25" s="270">
        <v>11705.3</v>
      </c>
      <c r="Q25" s="56">
        <v>-1902313.1</v>
      </c>
      <c r="R25" s="56">
        <v>3163898.35</v>
      </c>
      <c r="S25" s="98">
        <v>800413.82</v>
      </c>
      <c r="V25" s="98">
        <v>406400</v>
      </c>
      <c r="X25" s="122">
        <v>595610</v>
      </c>
      <c r="AA25" s="122">
        <v>208153.44</v>
      </c>
      <c r="AB25" s="122">
        <v>100781.36</v>
      </c>
      <c r="AD25" s="96">
        <f t="shared" si="1"/>
        <v>355816.49</v>
      </c>
      <c r="AE25" s="44">
        <f t="shared" si="2"/>
        <v>11705.3</v>
      </c>
      <c r="AF25" s="102">
        <f t="shared" si="3"/>
        <v>344111.19</v>
      </c>
      <c r="AG25" s="103">
        <f t="shared" si="4"/>
        <v>1206813.8199999998</v>
      </c>
      <c r="AH25" s="29">
        <f t="shared" si="5"/>
        <v>904544.79999999993</v>
      </c>
      <c r="AI25" s="16">
        <f t="shared" si="6"/>
        <v>302269.0199999999</v>
      </c>
    </row>
    <row r="26" spans="1:35" x14ac:dyDescent="0.2">
      <c r="A26" t="s">
        <v>285</v>
      </c>
      <c r="B26" t="s">
        <v>1</v>
      </c>
      <c r="C26" s="74">
        <v>7452</v>
      </c>
      <c r="D26" s="74" t="s">
        <v>627</v>
      </c>
      <c r="E26" s="56" t="s">
        <v>2060</v>
      </c>
      <c r="F26" s="121">
        <v>900031.09</v>
      </c>
      <c r="G26" s="121">
        <v>17400</v>
      </c>
      <c r="H26" s="121">
        <v>51683.65</v>
      </c>
      <c r="I26" s="56">
        <v>1243246.6299999999</v>
      </c>
      <c r="J26" s="56">
        <v>3859003.22</v>
      </c>
      <c r="L26" s="270">
        <v>42280</v>
      </c>
      <c r="R26" s="56">
        <v>2060186.09</v>
      </c>
      <c r="S26" s="98">
        <v>1241779.75</v>
      </c>
      <c r="T26" s="98">
        <v>100000</v>
      </c>
      <c r="U26" s="98">
        <v>89.41</v>
      </c>
      <c r="V26" s="98">
        <v>752110</v>
      </c>
      <c r="X26" s="122">
        <v>964270</v>
      </c>
      <c r="AA26" s="122">
        <v>354513.67</v>
      </c>
      <c r="AB26" s="122">
        <v>110391.48</v>
      </c>
      <c r="AD26" s="96">
        <f t="shared" si="1"/>
        <v>969114.74</v>
      </c>
      <c r="AE26" s="44">
        <f t="shared" si="2"/>
        <v>42280</v>
      </c>
      <c r="AF26" s="102">
        <f t="shared" si="3"/>
        <v>926834.74</v>
      </c>
      <c r="AG26" s="103">
        <f t="shared" si="4"/>
        <v>2093979.16</v>
      </c>
      <c r="AH26" s="29">
        <f t="shared" si="5"/>
        <v>1429175.15</v>
      </c>
      <c r="AI26" s="16">
        <f t="shared" si="6"/>
        <v>664804.01</v>
      </c>
    </row>
    <row r="27" spans="1:35" x14ac:dyDescent="0.2">
      <c r="A27" t="s">
        <v>285</v>
      </c>
      <c r="B27" t="s">
        <v>1</v>
      </c>
      <c r="C27" s="74">
        <v>5116</v>
      </c>
      <c r="D27" s="74" t="s">
        <v>628</v>
      </c>
      <c r="E27" s="56" t="s">
        <v>2061</v>
      </c>
      <c r="F27" s="121">
        <v>540150.43000000005</v>
      </c>
      <c r="G27" s="121">
        <v>15200</v>
      </c>
      <c r="H27" s="121">
        <v>50138.8</v>
      </c>
      <c r="I27" s="56">
        <v>724237.51</v>
      </c>
      <c r="J27" s="56">
        <v>566331.93999999994</v>
      </c>
      <c r="L27" s="270">
        <v>23671.14</v>
      </c>
      <c r="Q27" s="56">
        <v>232300</v>
      </c>
      <c r="R27" s="56">
        <v>2920599.11</v>
      </c>
      <c r="S27" s="98">
        <v>608216.11</v>
      </c>
      <c r="V27" s="98">
        <v>546229.5</v>
      </c>
      <c r="X27" s="122">
        <v>703564.5</v>
      </c>
      <c r="AA27" s="122">
        <v>240705.72</v>
      </c>
      <c r="AB27" s="122">
        <v>134686.6</v>
      </c>
      <c r="AD27" s="96">
        <f t="shared" si="1"/>
        <v>605489.2300000001</v>
      </c>
      <c r="AE27" s="44">
        <f t="shared" si="2"/>
        <v>23671.14</v>
      </c>
      <c r="AF27" s="102">
        <f t="shared" si="3"/>
        <v>581818.09000000008</v>
      </c>
      <c r="AG27" s="103">
        <f t="shared" si="4"/>
        <v>1154445.6099999999</v>
      </c>
      <c r="AH27" s="29">
        <f t="shared" si="5"/>
        <v>1078956.82</v>
      </c>
      <c r="AI27" s="16">
        <f t="shared" si="6"/>
        <v>75488.789999999804</v>
      </c>
    </row>
    <row r="28" spans="1:35" x14ac:dyDescent="0.2">
      <c r="A28" t="s">
        <v>285</v>
      </c>
      <c r="B28" t="s">
        <v>1</v>
      </c>
      <c r="C28" s="74">
        <v>3330</v>
      </c>
      <c r="D28" s="74" t="s">
        <v>629</v>
      </c>
      <c r="E28" s="56" t="s">
        <v>2062</v>
      </c>
      <c r="F28" s="121">
        <v>353052.15</v>
      </c>
      <c r="G28" s="121">
        <v>13869.5</v>
      </c>
      <c r="H28" s="121">
        <v>33376.25</v>
      </c>
      <c r="I28" s="56">
        <v>535419.5</v>
      </c>
      <c r="J28" s="56">
        <v>190775.92</v>
      </c>
      <c r="L28" s="270">
        <v>11731.25</v>
      </c>
      <c r="Q28" s="56">
        <v>140750</v>
      </c>
      <c r="R28" s="56">
        <v>1187021.07</v>
      </c>
      <c r="S28" s="98">
        <v>667827.81000000006</v>
      </c>
      <c r="V28" s="98">
        <v>525720</v>
      </c>
      <c r="X28" s="122">
        <v>761750</v>
      </c>
      <c r="AA28" s="122">
        <v>197999.82</v>
      </c>
      <c r="AB28" s="122">
        <v>72807.320000000007</v>
      </c>
      <c r="AD28" s="96">
        <f t="shared" si="1"/>
        <v>400297.9</v>
      </c>
      <c r="AE28" s="44">
        <f t="shared" si="2"/>
        <v>11731.25</v>
      </c>
      <c r="AF28" s="102">
        <f t="shared" si="3"/>
        <v>388566.65</v>
      </c>
      <c r="AG28" s="103">
        <f t="shared" si="4"/>
        <v>1193547.81</v>
      </c>
      <c r="AH28" s="29">
        <f t="shared" si="5"/>
        <v>1032557.1400000001</v>
      </c>
      <c r="AI28" s="16">
        <f t="shared" si="6"/>
        <v>160990.66999999993</v>
      </c>
    </row>
    <row r="29" spans="1:35" x14ac:dyDescent="0.2">
      <c r="A29" t="s">
        <v>285</v>
      </c>
      <c r="B29" t="s">
        <v>1</v>
      </c>
      <c r="C29" s="74">
        <v>3774</v>
      </c>
      <c r="D29" s="74" t="s">
        <v>630</v>
      </c>
      <c r="E29" s="56" t="s">
        <v>2063</v>
      </c>
      <c r="F29" s="121">
        <v>370425.52</v>
      </c>
      <c r="G29" s="121">
        <v>0</v>
      </c>
      <c r="H29" s="121">
        <v>31505.21</v>
      </c>
      <c r="I29" s="56">
        <v>601884.76</v>
      </c>
      <c r="J29" s="56">
        <v>275519.3</v>
      </c>
      <c r="L29" s="270">
        <v>19339.95</v>
      </c>
      <c r="N29" s="270">
        <v>0</v>
      </c>
      <c r="Q29" s="56">
        <v>173850</v>
      </c>
      <c r="R29" s="56">
        <v>2650223.29</v>
      </c>
      <c r="S29" s="98">
        <v>575147.04</v>
      </c>
      <c r="T29" s="98">
        <v>40000</v>
      </c>
      <c r="V29" s="98">
        <v>447143</v>
      </c>
      <c r="X29" s="122">
        <v>580843</v>
      </c>
      <c r="AA29" s="122">
        <v>298163.77</v>
      </c>
      <c r="AB29" s="122">
        <v>86699.76</v>
      </c>
      <c r="AD29" s="96">
        <f t="shared" si="1"/>
        <v>401930.73000000004</v>
      </c>
      <c r="AE29" s="44">
        <f t="shared" si="2"/>
        <v>19339.95</v>
      </c>
      <c r="AF29" s="102">
        <f t="shared" si="3"/>
        <v>382590.78</v>
      </c>
      <c r="AG29" s="103">
        <f t="shared" si="4"/>
        <v>1062290.04</v>
      </c>
      <c r="AH29" s="29">
        <f t="shared" si="5"/>
        <v>965706.53</v>
      </c>
      <c r="AI29" s="16">
        <f t="shared" si="6"/>
        <v>96583.510000000009</v>
      </c>
    </row>
    <row r="30" spans="1:35" x14ac:dyDescent="0.2">
      <c r="A30" t="s">
        <v>285</v>
      </c>
      <c r="B30" t="s">
        <v>1</v>
      </c>
      <c r="C30" s="74">
        <v>2996</v>
      </c>
      <c r="D30" s="74" t="s">
        <v>631</v>
      </c>
      <c r="E30" s="56" t="s">
        <v>2064</v>
      </c>
      <c r="F30" s="121">
        <v>395223.71</v>
      </c>
      <c r="G30" s="121">
        <v>3082</v>
      </c>
      <c r="H30" s="121">
        <v>82154.990000000005</v>
      </c>
      <c r="I30" s="56">
        <v>1772529.47</v>
      </c>
      <c r="J30" s="56">
        <v>237866.27</v>
      </c>
      <c r="L30" s="270">
        <v>15839</v>
      </c>
      <c r="N30" s="270">
        <v>35.04</v>
      </c>
      <c r="Q30" s="56">
        <v>110600</v>
      </c>
      <c r="R30" s="56">
        <v>1714501.17</v>
      </c>
      <c r="S30" s="98">
        <v>456120.91</v>
      </c>
      <c r="V30" s="98">
        <v>282135.5</v>
      </c>
      <c r="X30" s="122">
        <v>372935.18</v>
      </c>
      <c r="AA30" s="122">
        <v>221847.97</v>
      </c>
      <c r="AB30" s="122">
        <v>106877.08</v>
      </c>
      <c r="AD30" s="96">
        <f t="shared" si="1"/>
        <v>480460.7</v>
      </c>
      <c r="AE30" s="44">
        <f t="shared" si="2"/>
        <v>15874.04</v>
      </c>
      <c r="AF30" s="102">
        <f t="shared" si="3"/>
        <v>464586.66000000003</v>
      </c>
      <c r="AG30" s="103">
        <f t="shared" si="4"/>
        <v>738256.40999999992</v>
      </c>
      <c r="AH30" s="29">
        <f t="shared" si="5"/>
        <v>701660.23</v>
      </c>
      <c r="AI30" s="16">
        <f t="shared" si="6"/>
        <v>36596.179999999935</v>
      </c>
    </row>
    <row r="31" spans="1:35" x14ac:dyDescent="0.2">
      <c r="A31" t="s">
        <v>285</v>
      </c>
      <c r="B31" t="s">
        <v>1</v>
      </c>
      <c r="C31" s="74">
        <v>6600</v>
      </c>
      <c r="D31" s="74" t="s">
        <v>632</v>
      </c>
      <c r="E31" s="56" t="s">
        <v>2065</v>
      </c>
      <c r="F31" s="121">
        <v>554079.13</v>
      </c>
      <c r="G31" s="121">
        <v>0</v>
      </c>
      <c r="H31" s="121">
        <v>126077.27</v>
      </c>
      <c r="I31" s="56">
        <v>786531.47</v>
      </c>
      <c r="J31" s="56">
        <v>1280078.08</v>
      </c>
      <c r="L31" s="270">
        <v>49914.04</v>
      </c>
      <c r="Q31" s="56">
        <v>148750</v>
      </c>
      <c r="R31" s="56">
        <v>2482860.59</v>
      </c>
      <c r="S31" s="98">
        <v>702389.03</v>
      </c>
      <c r="V31" s="98">
        <v>390450</v>
      </c>
      <c r="X31" s="122">
        <v>583010</v>
      </c>
      <c r="AA31" s="122">
        <v>415448.08</v>
      </c>
      <c r="AB31" s="122">
        <v>107234.88</v>
      </c>
      <c r="AD31" s="96">
        <f t="shared" si="1"/>
        <v>680156.4</v>
      </c>
      <c r="AE31" s="44">
        <f t="shared" si="2"/>
        <v>49914.04</v>
      </c>
      <c r="AF31" s="102">
        <f t="shared" si="3"/>
        <v>630242.36</v>
      </c>
      <c r="AG31" s="103">
        <f t="shared" si="4"/>
        <v>1092839.03</v>
      </c>
      <c r="AH31" s="29">
        <f t="shared" si="5"/>
        <v>1105692.96</v>
      </c>
      <c r="AI31" s="16">
        <f t="shared" si="6"/>
        <v>-12853.929999999935</v>
      </c>
    </row>
    <row r="32" spans="1:35" x14ac:dyDescent="0.2">
      <c r="A32" t="s">
        <v>285</v>
      </c>
      <c r="B32" t="s">
        <v>1</v>
      </c>
      <c r="C32" s="74">
        <v>2814</v>
      </c>
      <c r="D32" s="74" t="s">
        <v>633</v>
      </c>
      <c r="E32" s="56" t="s">
        <v>2066</v>
      </c>
      <c r="F32" s="121">
        <v>407129.06</v>
      </c>
      <c r="G32" s="121">
        <v>770.5</v>
      </c>
      <c r="H32" s="121">
        <v>26538</v>
      </c>
      <c r="I32" s="56">
        <v>542649.75</v>
      </c>
      <c r="J32" s="56">
        <v>293836.3</v>
      </c>
      <c r="L32" s="270">
        <v>14400</v>
      </c>
      <c r="Q32" s="56">
        <v>-864160.78</v>
      </c>
      <c r="R32" s="56">
        <v>2102364.12</v>
      </c>
      <c r="S32" s="98">
        <v>391098.77</v>
      </c>
      <c r="V32" s="98">
        <v>399263.6</v>
      </c>
      <c r="W32" s="98">
        <v>3000</v>
      </c>
      <c r="X32" s="122">
        <v>513815.6</v>
      </c>
      <c r="AA32" s="122">
        <v>152999.57999999999</v>
      </c>
      <c r="AB32" s="122">
        <v>47346.92</v>
      </c>
      <c r="AD32" s="96">
        <f t="shared" si="1"/>
        <v>434437.56</v>
      </c>
      <c r="AE32" s="44">
        <f t="shared" si="2"/>
        <v>14400</v>
      </c>
      <c r="AF32" s="102">
        <f t="shared" si="3"/>
        <v>420037.56</v>
      </c>
      <c r="AG32" s="103">
        <f t="shared" si="4"/>
        <v>793362.37</v>
      </c>
      <c r="AH32" s="29">
        <f t="shared" si="5"/>
        <v>714162.1</v>
      </c>
      <c r="AI32" s="16">
        <f t="shared" si="6"/>
        <v>79200.270000000019</v>
      </c>
    </row>
    <row r="33" spans="1:35" x14ac:dyDescent="0.2">
      <c r="A33" t="s">
        <v>285</v>
      </c>
      <c r="B33" t="s">
        <v>1</v>
      </c>
      <c r="C33" s="74">
        <v>5791</v>
      </c>
      <c r="D33" s="74" t="s">
        <v>634</v>
      </c>
      <c r="E33" s="56" t="s">
        <v>2067</v>
      </c>
      <c r="F33" s="121">
        <v>301768.27</v>
      </c>
      <c r="G33" s="121">
        <v>14640</v>
      </c>
      <c r="H33" s="121">
        <v>41257.32</v>
      </c>
      <c r="I33" s="56">
        <v>611913.80000000005</v>
      </c>
      <c r="J33" s="56">
        <v>603729.14</v>
      </c>
      <c r="L33" s="270">
        <v>25079</v>
      </c>
      <c r="N33" s="270">
        <v>0</v>
      </c>
      <c r="Q33" s="56">
        <v>535909.46</v>
      </c>
      <c r="R33" s="56">
        <v>923152.19</v>
      </c>
      <c r="S33" s="98">
        <v>723998.3</v>
      </c>
      <c r="V33" s="98">
        <v>560720</v>
      </c>
      <c r="W33" s="98">
        <v>7750</v>
      </c>
      <c r="X33" s="122">
        <v>792600</v>
      </c>
      <c r="AA33" s="122">
        <v>303962.83</v>
      </c>
      <c r="AB33" s="122">
        <v>87103.59</v>
      </c>
      <c r="AD33" s="96">
        <f t="shared" si="1"/>
        <v>357665.59</v>
      </c>
      <c r="AE33" s="44">
        <f t="shared" si="2"/>
        <v>25079</v>
      </c>
      <c r="AF33" s="102">
        <f t="shared" si="3"/>
        <v>332586.59000000003</v>
      </c>
      <c r="AG33" s="103">
        <f t="shared" si="4"/>
        <v>1292468.3</v>
      </c>
      <c r="AH33" s="29">
        <f t="shared" si="5"/>
        <v>1183666.4200000002</v>
      </c>
      <c r="AI33" s="16">
        <f t="shared" si="6"/>
        <v>108801.87999999989</v>
      </c>
    </row>
    <row r="34" spans="1:35" x14ac:dyDescent="0.2">
      <c r="A34" t="s">
        <v>285</v>
      </c>
      <c r="B34" t="s">
        <v>1</v>
      </c>
      <c r="C34" s="74">
        <v>5865</v>
      </c>
      <c r="D34" s="74" t="s">
        <v>635</v>
      </c>
      <c r="E34" s="56" t="s">
        <v>2068</v>
      </c>
      <c r="F34" s="121">
        <v>850596.35</v>
      </c>
      <c r="G34" s="121">
        <v>0</v>
      </c>
      <c r="H34" s="121">
        <v>62117.279999999999</v>
      </c>
      <c r="I34" s="56">
        <v>1241170.5</v>
      </c>
      <c r="J34" s="56">
        <v>652289.51</v>
      </c>
      <c r="L34" s="270">
        <v>25981.3</v>
      </c>
      <c r="Q34" s="56">
        <v>366128</v>
      </c>
      <c r="R34" s="56">
        <v>2548141.21</v>
      </c>
      <c r="S34" s="98">
        <v>625840.73</v>
      </c>
      <c r="T34" s="98">
        <v>268960</v>
      </c>
      <c r="U34" s="98">
        <v>15.37</v>
      </c>
      <c r="V34" s="98">
        <v>692600</v>
      </c>
      <c r="X34" s="122">
        <v>783660</v>
      </c>
      <c r="AA34" s="122">
        <v>379929.23</v>
      </c>
      <c r="AB34" s="122">
        <v>74635.44</v>
      </c>
      <c r="AD34" s="96">
        <f t="shared" si="1"/>
        <v>912713.63</v>
      </c>
      <c r="AE34" s="44">
        <f t="shared" si="2"/>
        <v>25981.3</v>
      </c>
      <c r="AF34" s="102">
        <f t="shared" si="3"/>
        <v>886732.33</v>
      </c>
      <c r="AG34" s="103">
        <f t="shared" si="4"/>
        <v>1587416.1</v>
      </c>
      <c r="AH34" s="29">
        <f t="shared" si="5"/>
        <v>1238224.67</v>
      </c>
      <c r="AI34" s="16">
        <f t="shared" si="6"/>
        <v>349191.43000000017</v>
      </c>
    </row>
    <row r="35" spans="1:35" x14ac:dyDescent="0.2">
      <c r="A35" t="s">
        <v>285</v>
      </c>
      <c r="B35" t="s">
        <v>1</v>
      </c>
      <c r="C35" s="74">
        <v>4329</v>
      </c>
      <c r="D35" s="74" t="s">
        <v>636</v>
      </c>
      <c r="E35" s="56" t="s">
        <v>2120</v>
      </c>
      <c r="F35" s="121">
        <v>386615.39</v>
      </c>
      <c r="G35" s="121">
        <v>0</v>
      </c>
      <c r="H35" s="121">
        <v>70056.149999999994</v>
      </c>
      <c r="I35" s="56">
        <v>390565.97</v>
      </c>
      <c r="J35" s="56">
        <v>532140.52</v>
      </c>
      <c r="L35" s="270">
        <v>23000</v>
      </c>
      <c r="Q35" s="56">
        <v>110400</v>
      </c>
      <c r="R35" s="56">
        <v>1650244.41</v>
      </c>
      <c r="S35" s="98">
        <v>546429.06000000006</v>
      </c>
      <c r="T35" s="98">
        <v>35000</v>
      </c>
      <c r="V35" s="98">
        <v>361893.5</v>
      </c>
      <c r="X35" s="122">
        <v>469493.5</v>
      </c>
      <c r="AA35" s="122">
        <v>212506.28</v>
      </c>
      <c r="AB35" s="122">
        <v>89189.79</v>
      </c>
      <c r="AD35" s="96">
        <f t="shared" si="1"/>
        <v>456671.54000000004</v>
      </c>
      <c r="AE35" s="44">
        <f t="shared" si="2"/>
        <v>23000</v>
      </c>
      <c r="AF35" s="102">
        <f t="shared" si="3"/>
        <v>433671.54000000004</v>
      </c>
      <c r="AG35" s="103">
        <f t="shared" si="4"/>
        <v>943322.56</v>
      </c>
      <c r="AH35" s="29">
        <f t="shared" si="5"/>
        <v>771189.57000000007</v>
      </c>
      <c r="AI35" s="16">
        <f t="shared" si="6"/>
        <v>172132.99</v>
      </c>
    </row>
    <row r="36" spans="1:35" x14ac:dyDescent="0.2">
      <c r="A36" t="s">
        <v>288</v>
      </c>
      <c r="B36" t="s">
        <v>2</v>
      </c>
      <c r="C36" s="74">
        <v>1955</v>
      </c>
      <c r="D36" s="74" t="s">
        <v>637</v>
      </c>
      <c r="E36" s="56" t="s">
        <v>2069</v>
      </c>
      <c r="F36" s="121">
        <v>301040.45</v>
      </c>
      <c r="G36" s="121">
        <v>0</v>
      </c>
      <c r="H36" s="121">
        <v>27134.11</v>
      </c>
      <c r="I36" s="56">
        <v>71742.740000000005</v>
      </c>
      <c r="J36" s="56">
        <v>376043.48</v>
      </c>
      <c r="L36" s="270">
        <v>18525.560000000001</v>
      </c>
      <c r="Q36" s="56">
        <v>-1213146.33</v>
      </c>
      <c r="R36" s="56">
        <v>1948644.79</v>
      </c>
      <c r="S36" s="98">
        <v>238477.75</v>
      </c>
      <c r="V36" s="98">
        <v>347630</v>
      </c>
      <c r="X36" s="122">
        <v>404910</v>
      </c>
      <c r="AA36" s="122">
        <v>115743.39</v>
      </c>
      <c r="AB36" s="122">
        <v>22653.599999999999</v>
      </c>
      <c r="AD36" s="96">
        <f t="shared" si="1"/>
        <v>328174.56</v>
      </c>
      <c r="AE36" s="44">
        <f t="shared" si="2"/>
        <v>18525.560000000001</v>
      </c>
      <c r="AF36" s="102">
        <f t="shared" si="3"/>
        <v>309649</v>
      </c>
      <c r="AG36" s="103">
        <f t="shared" si="4"/>
        <v>586107.75</v>
      </c>
      <c r="AH36" s="29">
        <f t="shared" si="5"/>
        <v>543306.99</v>
      </c>
      <c r="AI36" s="16">
        <f t="shared" si="6"/>
        <v>42800.760000000009</v>
      </c>
    </row>
    <row r="37" spans="1:35" x14ac:dyDescent="0.2">
      <c r="A37" t="s">
        <v>288</v>
      </c>
      <c r="B37" t="s">
        <v>2</v>
      </c>
      <c r="C37" s="74">
        <v>4228</v>
      </c>
      <c r="D37" s="74" t="s">
        <v>638</v>
      </c>
      <c r="E37" s="56" t="s">
        <v>2070</v>
      </c>
      <c r="F37" s="121">
        <v>434790.63</v>
      </c>
      <c r="H37" s="121">
        <v>44853.54</v>
      </c>
      <c r="I37" s="56">
        <v>-434662.17</v>
      </c>
      <c r="J37" s="56">
        <v>887966.11</v>
      </c>
      <c r="L37" s="270">
        <v>36350</v>
      </c>
      <c r="Q37" s="56">
        <v>-1253951.57</v>
      </c>
      <c r="R37" s="56">
        <v>2125603</v>
      </c>
      <c r="S37" s="98">
        <v>363567.23</v>
      </c>
      <c r="U37" s="98">
        <v>719.76</v>
      </c>
      <c r="V37" s="98">
        <v>548110</v>
      </c>
      <c r="W37" s="98">
        <v>309</v>
      </c>
      <c r="X37" s="122">
        <v>680306</v>
      </c>
      <c r="AA37" s="122">
        <v>127059.91</v>
      </c>
      <c r="AB37" s="122">
        <v>12976.4</v>
      </c>
      <c r="AD37" s="96">
        <f t="shared" si="1"/>
        <v>479644.17</v>
      </c>
      <c r="AE37" s="44">
        <f t="shared" si="2"/>
        <v>36350</v>
      </c>
      <c r="AF37" s="102">
        <f t="shared" si="3"/>
        <v>443294.17</v>
      </c>
      <c r="AG37" s="103">
        <f t="shared" si="4"/>
        <v>912705.99</v>
      </c>
      <c r="AH37" s="29">
        <f t="shared" si="5"/>
        <v>820342.31</v>
      </c>
      <c r="AI37" s="16">
        <f t="shared" si="6"/>
        <v>92363.679999999935</v>
      </c>
    </row>
    <row r="38" spans="1:35" x14ac:dyDescent="0.2">
      <c r="A38" t="s">
        <v>288</v>
      </c>
      <c r="B38" t="s">
        <v>2</v>
      </c>
      <c r="C38" s="74">
        <v>1245</v>
      </c>
      <c r="D38" s="74" t="s">
        <v>639</v>
      </c>
      <c r="E38" s="56" t="s">
        <v>2071</v>
      </c>
      <c r="F38" s="121">
        <v>246336.07</v>
      </c>
      <c r="G38" s="121">
        <v>5509</v>
      </c>
      <c r="H38" s="121">
        <v>35709.760000000002</v>
      </c>
      <c r="I38" s="56">
        <v>152881.20000000001</v>
      </c>
      <c r="J38" s="56">
        <v>331619.84999999998</v>
      </c>
      <c r="L38" s="270">
        <v>26680</v>
      </c>
      <c r="Q38" s="56">
        <v>-1111470.77</v>
      </c>
      <c r="R38" s="56">
        <v>1917883.16</v>
      </c>
      <c r="S38" s="98">
        <v>249068.07</v>
      </c>
      <c r="U38" s="98">
        <v>35.99</v>
      </c>
      <c r="V38" s="98">
        <v>348130</v>
      </c>
      <c r="X38" s="122">
        <v>479730</v>
      </c>
      <c r="AA38" s="122">
        <v>115228.93</v>
      </c>
      <c r="AB38" s="122">
        <v>42427.64</v>
      </c>
      <c r="AD38" s="96">
        <f t="shared" si="1"/>
        <v>287554.83</v>
      </c>
      <c r="AE38" s="44">
        <f t="shared" si="2"/>
        <v>26680</v>
      </c>
      <c r="AF38" s="102">
        <f t="shared" si="3"/>
        <v>260874.83000000002</v>
      </c>
      <c r="AG38" s="103">
        <f t="shared" si="4"/>
        <v>597234.06000000006</v>
      </c>
      <c r="AH38" s="29">
        <f t="shared" si="5"/>
        <v>637386.56999999995</v>
      </c>
      <c r="AI38" s="16">
        <f t="shared" si="6"/>
        <v>-40152.509999999893</v>
      </c>
    </row>
    <row r="39" spans="1:35" x14ac:dyDescent="0.2">
      <c r="A39" t="s">
        <v>288</v>
      </c>
      <c r="B39" t="s">
        <v>2</v>
      </c>
      <c r="C39" s="74">
        <v>5421</v>
      </c>
      <c r="D39" s="74" t="s">
        <v>640</v>
      </c>
      <c r="E39" s="56" t="s">
        <v>2072</v>
      </c>
      <c r="F39" s="121">
        <v>700848.61</v>
      </c>
      <c r="G39" s="121">
        <v>10091.5</v>
      </c>
      <c r="H39" s="121">
        <v>85145.18</v>
      </c>
      <c r="I39" s="56">
        <v>291153.96000000002</v>
      </c>
      <c r="J39" s="56">
        <v>1132954.6000000001</v>
      </c>
      <c r="Q39" s="56">
        <v>-175946.09</v>
      </c>
      <c r="R39" s="56">
        <v>2205072.4900000002</v>
      </c>
      <c r="S39" s="98">
        <v>666888.64</v>
      </c>
      <c r="V39" s="98">
        <v>497370</v>
      </c>
      <c r="W39" s="98">
        <v>13000</v>
      </c>
      <c r="X39" s="122">
        <v>690090</v>
      </c>
      <c r="AA39" s="122">
        <v>178120.47</v>
      </c>
      <c r="AB39" s="122">
        <v>70000.72</v>
      </c>
      <c r="AD39" s="96">
        <f t="shared" si="1"/>
        <v>796085.29</v>
      </c>
      <c r="AE39" s="44">
        <f t="shared" si="2"/>
        <v>0</v>
      </c>
      <c r="AF39" s="102">
        <f t="shared" si="3"/>
        <v>796085.29</v>
      </c>
      <c r="AG39" s="103">
        <f t="shared" si="4"/>
        <v>1177258.6400000001</v>
      </c>
      <c r="AH39" s="29">
        <f t="shared" si="5"/>
        <v>938211.19</v>
      </c>
      <c r="AI39" s="16">
        <f t="shared" si="6"/>
        <v>239047.45000000019</v>
      </c>
    </row>
    <row r="40" spans="1:35" x14ac:dyDescent="0.2">
      <c r="A40" t="s">
        <v>288</v>
      </c>
      <c r="B40" t="s">
        <v>2</v>
      </c>
      <c r="C40" s="74">
        <v>3481</v>
      </c>
      <c r="D40" s="74" t="s">
        <v>641</v>
      </c>
      <c r="E40" s="56" t="s">
        <v>2073</v>
      </c>
      <c r="F40" s="121">
        <v>519765.65</v>
      </c>
      <c r="G40" s="121">
        <v>0</v>
      </c>
      <c r="H40" s="121">
        <v>84600.74</v>
      </c>
      <c r="I40" s="56">
        <v>2216183.64</v>
      </c>
      <c r="J40" s="56">
        <v>716874.7</v>
      </c>
      <c r="L40" s="270">
        <v>56043.19</v>
      </c>
      <c r="Q40" s="56">
        <v>1611769.95</v>
      </c>
      <c r="R40" s="56">
        <v>1879861.02</v>
      </c>
      <c r="S40" s="98">
        <v>625966.80000000005</v>
      </c>
      <c r="U40" s="98">
        <v>88.69</v>
      </c>
      <c r="V40" s="98">
        <v>413780</v>
      </c>
      <c r="X40" s="122">
        <v>702020</v>
      </c>
      <c r="AA40" s="122">
        <v>229237.24</v>
      </c>
      <c r="AB40" s="122">
        <v>44807.68</v>
      </c>
      <c r="AD40" s="96">
        <f t="shared" si="1"/>
        <v>604366.39</v>
      </c>
      <c r="AE40" s="44">
        <f t="shared" si="2"/>
        <v>56043.19</v>
      </c>
      <c r="AF40" s="102">
        <f t="shared" si="3"/>
        <v>548323.19999999995</v>
      </c>
      <c r="AG40" s="103">
        <f t="shared" si="4"/>
        <v>1039835.49</v>
      </c>
      <c r="AH40" s="29">
        <f t="shared" si="5"/>
        <v>976064.92</v>
      </c>
      <c r="AI40" s="16">
        <f t="shared" si="6"/>
        <v>63770.569999999949</v>
      </c>
    </row>
    <row r="41" spans="1:35" x14ac:dyDescent="0.2">
      <c r="A41" t="s">
        <v>288</v>
      </c>
      <c r="B41" t="s">
        <v>2</v>
      </c>
      <c r="C41" s="74">
        <v>3499</v>
      </c>
      <c r="D41" s="74" t="s">
        <v>642</v>
      </c>
      <c r="E41" s="56" t="s">
        <v>2074</v>
      </c>
      <c r="F41" s="121">
        <v>743352.82</v>
      </c>
      <c r="G41" s="121">
        <v>15519.8</v>
      </c>
      <c r="H41" s="121">
        <v>70504.33</v>
      </c>
      <c r="I41" s="56">
        <v>691456.55</v>
      </c>
      <c r="J41" s="56">
        <v>557252.37</v>
      </c>
      <c r="L41" s="270">
        <v>44300</v>
      </c>
      <c r="Q41" s="56">
        <v>-1716363.96</v>
      </c>
      <c r="R41" s="56">
        <v>3832429.73</v>
      </c>
      <c r="S41" s="98">
        <v>532230.9</v>
      </c>
      <c r="U41" s="98">
        <v>63.25</v>
      </c>
      <c r="V41" s="98">
        <v>766380</v>
      </c>
      <c r="X41" s="122">
        <v>1044860</v>
      </c>
      <c r="AA41" s="122">
        <v>191043.61</v>
      </c>
      <c r="AB41" s="122">
        <v>68700.44</v>
      </c>
      <c r="AC41" s="122">
        <v>2400</v>
      </c>
      <c r="AD41" s="96">
        <f t="shared" si="1"/>
        <v>829376.95</v>
      </c>
      <c r="AE41" s="44">
        <f t="shared" si="2"/>
        <v>44300</v>
      </c>
      <c r="AF41" s="102">
        <f t="shared" si="3"/>
        <v>785076.95</v>
      </c>
      <c r="AG41" s="103">
        <f t="shared" si="4"/>
        <v>1298674.1499999999</v>
      </c>
      <c r="AH41" s="29">
        <f t="shared" si="5"/>
        <v>1307004.0499999998</v>
      </c>
      <c r="AI41" s="16">
        <f t="shared" si="6"/>
        <v>-8329.8999999999069</v>
      </c>
    </row>
    <row r="42" spans="1:35" x14ac:dyDescent="0.2">
      <c r="A42" t="s">
        <v>288</v>
      </c>
      <c r="B42" t="s">
        <v>2</v>
      </c>
      <c r="C42" s="74">
        <v>1888</v>
      </c>
      <c r="D42" s="74" t="s">
        <v>643</v>
      </c>
      <c r="E42" s="56" t="s">
        <v>2075</v>
      </c>
      <c r="F42" s="121">
        <v>280608.99</v>
      </c>
      <c r="G42" s="121">
        <v>2908.96</v>
      </c>
      <c r="H42" s="121">
        <v>49821.98</v>
      </c>
      <c r="I42" s="56">
        <v>218209.49</v>
      </c>
      <c r="J42" s="56">
        <v>1692878.34</v>
      </c>
      <c r="L42" s="270">
        <v>21075</v>
      </c>
      <c r="Q42" s="56">
        <v>298327.61</v>
      </c>
      <c r="R42" s="56">
        <v>1975418.72</v>
      </c>
      <c r="S42" s="98">
        <v>377991.87</v>
      </c>
      <c r="U42" s="98">
        <v>50.96</v>
      </c>
      <c r="V42" s="98">
        <v>507280</v>
      </c>
      <c r="W42" s="98">
        <v>1000</v>
      </c>
      <c r="X42" s="122">
        <v>673760</v>
      </c>
      <c r="AA42" s="122">
        <v>156072.32000000001</v>
      </c>
      <c r="AB42" s="122">
        <v>67676.08</v>
      </c>
      <c r="AD42" s="96">
        <f t="shared" si="1"/>
        <v>333339.93</v>
      </c>
      <c r="AE42" s="44">
        <f t="shared" si="2"/>
        <v>21075</v>
      </c>
      <c r="AF42" s="102">
        <f t="shared" si="3"/>
        <v>312264.93</v>
      </c>
      <c r="AG42" s="103">
        <f t="shared" si="4"/>
        <v>886322.83000000007</v>
      </c>
      <c r="AH42" s="29">
        <f t="shared" si="5"/>
        <v>897508.4</v>
      </c>
      <c r="AI42" s="16">
        <f t="shared" si="6"/>
        <v>-11185.569999999949</v>
      </c>
    </row>
    <row r="43" spans="1:35" x14ac:dyDescent="0.2">
      <c r="A43" t="s">
        <v>288</v>
      </c>
      <c r="B43" t="s">
        <v>2</v>
      </c>
      <c r="C43" s="74">
        <v>1651</v>
      </c>
      <c r="D43" s="74" t="s">
        <v>644</v>
      </c>
      <c r="E43" s="56" t="s">
        <v>2076</v>
      </c>
      <c r="F43" s="121">
        <v>293276.64</v>
      </c>
      <c r="G43" s="121">
        <v>2687</v>
      </c>
      <c r="H43" s="121">
        <v>28511.48</v>
      </c>
      <c r="I43" s="56">
        <v>141928.72</v>
      </c>
      <c r="J43" s="56">
        <v>150147.62</v>
      </c>
      <c r="L43" s="270">
        <v>16111.34</v>
      </c>
      <c r="Q43" s="56">
        <v>-912474.48</v>
      </c>
      <c r="R43" s="56">
        <v>1580455.21</v>
      </c>
      <c r="S43" s="98">
        <v>236292.73</v>
      </c>
      <c r="V43" s="98">
        <v>378760</v>
      </c>
      <c r="X43" s="122">
        <v>495280</v>
      </c>
      <c r="AA43" s="122">
        <v>100751.34</v>
      </c>
      <c r="AB43" s="122">
        <v>42422</v>
      </c>
      <c r="AD43" s="96">
        <f t="shared" si="1"/>
        <v>324475.12</v>
      </c>
      <c r="AE43" s="44">
        <f t="shared" si="2"/>
        <v>16111.34</v>
      </c>
      <c r="AF43" s="102">
        <f t="shared" si="3"/>
        <v>308363.77999999997</v>
      </c>
      <c r="AG43" s="103">
        <f t="shared" si="4"/>
        <v>615052.73</v>
      </c>
      <c r="AH43" s="29">
        <f t="shared" si="5"/>
        <v>638453.34</v>
      </c>
      <c r="AI43" s="16">
        <f t="shared" si="6"/>
        <v>-23400.609999999986</v>
      </c>
    </row>
    <row r="44" spans="1:35" x14ac:dyDescent="0.2">
      <c r="A44" t="s">
        <v>288</v>
      </c>
      <c r="B44" t="s">
        <v>2</v>
      </c>
      <c r="C44" s="74">
        <v>3959</v>
      </c>
      <c r="D44" s="74" t="s">
        <v>645</v>
      </c>
      <c r="E44" s="56" t="s">
        <v>2077</v>
      </c>
      <c r="F44" s="121">
        <v>463629.89</v>
      </c>
      <c r="G44" s="121">
        <v>14551.4</v>
      </c>
      <c r="H44" s="121">
        <v>65692.56</v>
      </c>
      <c r="I44" s="56">
        <v>504252.44</v>
      </c>
      <c r="J44" s="56">
        <v>595487.47</v>
      </c>
      <c r="L44" s="270">
        <v>41050</v>
      </c>
      <c r="Q44" s="56">
        <v>-1003216.88</v>
      </c>
      <c r="R44" s="56">
        <v>2583577.5299999998</v>
      </c>
      <c r="S44" s="98">
        <v>463092.37</v>
      </c>
      <c r="V44" s="98">
        <v>501120</v>
      </c>
      <c r="X44" s="122">
        <v>654360</v>
      </c>
      <c r="AA44" s="122">
        <v>198469.26</v>
      </c>
      <c r="AB44" s="122">
        <v>66984</v>
      </c>
      <c r="AD44" s="96">
        <f t="shared" si="1"/>
        <v>543873.85000000009</v>
      </c>
      <c r="AE44" s="44">
        <f t="shared" si="2"/>
        <v>41050</v>
      </c>
      <c r="AF44" s="102">
        <f t="shared" si="3"/>
        <v>502823.85000000009</v>
      </c>
      <c r="AG44" s="103">
        <f t="shared" si="4"/>
        <v>964212.37</v>
      </c>
      <c r="AH44" s="29">
        <f t="shared" si="5"/>
        <v>919813.26</v>
      </c>
      <c r="AI44" s="16">
        <f t="shared" si="6"/>
        <v>44399.109999999986</v>
      </c>
    </row>
    <row r="45" spans="1:35" x14ac:dyDescent="0.2">
      <c r="A45" t="s">
        <v>288</v>
      </c>
      <c r="B45" t="s">
        <v>2</v>
      </c>
      <c r="C45" s="74">
        <v>2503</v>
      </c>
      <c r="D45" s="74" t="s">
        <v>646</v>
      </c>
      <c r="E45" s="56" t="s">
        <v>2078</v>
      </c>
      <c r="F45" s="121">
        <v>344742.03</v>
      </c>
      <c r="H45" s="121">
        <v>63126.13</v>
      </c>
      <c r="I45" s="56">
        <v>246701.87</v>
      </c>
      <c r="J45" s="56">
        <v>665480.30000000005</v>
      </c>
      <c r="Q45" s="56">
        <v>-509530.11</v>
      </c>
      <c r="R45" s="56">
        <v>1850667.12</v>
      </c>
      <c r="S45" s="98">
        <v>154959.39000000001</v>
      </c>
      <c r="U45" s="98">
        <v>97.9</v>
      </c>
      <c r="V45" s="98">
        <v>240180</v>
      </c>
      <c r="X45" s="122">
        <v>295410</v>
      </c>
      <c r="AA45" s="122">
        <v>82756.210000000006</v>
      </c>
      <c r="AB45" s="122">
        <v>20391.759999999998</v>
      </c>
      <c r="AD45" s="96">
        <f t="shared" si="1"/>
        <v>407868.16000000003</v>
      </c>
      <c r="AE45" s="44">
        <f t="shared" si="2"/>
        <v>0</v>
      </c>
      <c r="AF45" s="102">
        <f t="shared" si="3"/>
        <v>407868.16000000003</v>
      </c>
      <c r="AG45" s="103">
        <f t="shared" si="4"/>
        <v>395237.29000000004</v>
      </c>
      <c r="AH45" s="29">
        <f t="shared" si="5"/>
        <v>398557.97000000003</v>
      </c>
      <c r="AI45" s="16">
        <f t="shared" si="6"/>
        <v>-3320.679999999993</v>
      </c>
    </row>
    <row r="46" spans="1:35" x14ac:dyDescent="0.2">
      <c r="A46" t="s">
        <v>288</v>
      </c>
      <c r="B46" t="s">
        <v>2</v>
      </c>
      <c r="C46" s="74">
        <v>3619</v>
      </c>
      <c r="D46" s="74" t="s">
        <v>647</v>
      </c>
      <c r="E46" s="56" t="s">
        <v>2079</v>
      </c>
      <c r="F46" s="121">
        <v>234983.07</v>
      </c>
      <c r="G46" s="121">
        <v>0</v>
      </c>
      <c r="H46" s="121">
        <v>60260.95</v>
      </c>
      <c r="I46" s="56">
        <v>347007.88</v>
      </c>
      <c r="J46" s="56">
        <v>452328.53</v>
      </c>
      <c r="Q46" s="56">
        <v>-2065072.41</v>
      </c>
      <c r="R46" s="56">
        <v>3139393.79</v>
      </c>
      <c r="S46" s="98">
        <v>566366.78</v>
      </c>
      <c r="V46" s="98">
        <v>371440</v>
      </c>
      <c r="X46" s="122">
        <v>646800</v>
      </c>
      <c r="AA46" s="122">
        <v>186451.09</v>
      </c>
      <c r="AB46" s="122">
        <v>70392.639999999999</v>
      </c>
      <c r="AD46" s="96">
        <f t="shared" si="1"/>
        <v>295244.02</v>
      </c>
      <c r="AE46" s="44">
        <f t="shared" si="2"/>
        <v>0</v>
      </c>
      <c r="AF46" s="102">
        <f t="shared" si="3"/>
        <v>295244.02</v>
      </c>
      <c r="AG46" s="103">
        <f t="shared" si="4"/>
        <v>937806.78</v>
      </c>
      <c r="AH46" s="29">
        <f t="shared" si="5"/>
        <v>903643.73</v>
      </c>
      <c r="AI46" s="16">
        <f t="shared" si="6"/>
        <v>34163.050000000047</v>
      </c>
    </row>
    <row r="47" spans="1:35" x14ac:dyDescent="0.2">
      <c r="A47" t="s">
        <v>288</v>
      </c>
      <c r="B47" t="s">
        <v>2</v>
      </c>
      <c r="C47" s="74">
        <v>2593</v>
      </c>
      <c r="D47" s="74" t="s">
        <v>648</v>
      </c>
      <c r="E47" s="56" t="s">
        <v>2080</v>
      </c>
      <c r="F47" s="121">
        <v>177944.74</v>
      </c>
      <c r="H47" s="121">
        <v>5852.16</v>
      </c>
      <c r="I47" s="56">
        <v>220450.08</v>
      </c>
      <c r="J47" s="56">
        <v>879010.69</v>
      </c>
      <c r="Q47" s="56">
        <v>-1233203.54</v>
      </c>
      <c r="R47" s="56">
        <v>2592803.14</v>
      </c>
      <c r="S47" s="98">
        <v>186390.01</v>
      </c>
      <c r="U47" s="98">
        <v>89.67</v>
      </c>
      <c r="V47" s="98">
        <v>499150</v>
      </c>
      <c r="X47" s="122">
        <v>555400</v>
      </c>
      <c r="AA47" s="122">
        <v>115975.13</v>
      </c>
      <c r="AB47" s="122">
        <v>63779.48</v>
      </c>
      <c r="AD47" s="96">
        <f t="shared" si="1"/>
        <v>183796.9</v>
      </c>
      <c r="AE47" s="44">
        <f t="shared" si="2"/>
        <v>0</v>
      </c>
      <c r="AF47" s="102">
        <f t="shared" si="3"/>
        <v>183796.9</v>
      </c>
      <c r="AG47" s="103">
        <f t="shared" si="4"/>
        <v>685629.68</v>
      </c>
      <c r="AH47" s="29">
        <f t="shared" si="5"/>
        <v>735154.61</v>
      </c>
      <c r="AI47" s="16">
        <f t="shared" si="6"/>
        <v>-49524.929999999935</v>
      </c>
    </row>
    <row r="48" spans="1:35" x14ac:dyDescent="0.2">
      <c r="A48" t="s">
        <v>288</v>
      </c>
      <c r="B48" t="s">
        <v>2</v>
      </c>
      <c r="C48" s="74">
        <v>1622</v>
      </c>
      <c r="D48" s="74" t="s">
        <v>649</v>
      </c>
      <c r="E48" s="56" t="s">
        <v>2081</v>
      </c>
      <c r="F48" s="121">
        <v>435845.37</v>
      </c>
      <c r="G48" s="121">
        <v>1676.6</v>
      </c>
      <c r="H48" s="121">
        <v>51434.68</v>
      </c>
      <c r="I48" s="56">
        <v>112771.61</v>
      </c>
      <c r="J48" s="56">
        <v>369006.23</v>
      </c>
      <c r="L48" s="270">
        <v>16150</v>
      </c>
      <c r="Q48" s="56">
        <v>-1235855.6299999999</v>
      </c>
      <c r="R48" s="56">
        <v>2213150.63</v>
      </c>
      <c r="S48" s="98">
        <v>189967.12</v>
      </c>
      <c r="V48" s="98">
        <v>445820</v>
      </c>
      <c r="W48" s="98">
        <v>6000</v>
      </c>
      <c r="X48" s="122">
        <v>478500</v>
      </c>
      <c r="AA48" s="122">
        <v>137306.54999999999</v>
      </c>
      <c r="AB48" s="122">
        <v>21635.08</v>
      </c>
      <c r="AD48" s="96">
        <f t="shared" si="1"/>
        <v>488956.64999999997</v>
      </c>
      <c r="AE48" s="44">
        <f t="shared" si="2"/>
        <v>16150</v>
      </c>
      <c r="AF48" s="102">
        <f t="shared" si="3"/>
        <v>472806.64999999997</v>
      </c>
      <c r="AG48" s="103">
        <f t="shared" si="4"/>
        <v>641787.12</v>
      </c>
      <c r="AH48" s="29">
        <f t="shared" si="5"/>
        <v>637441.63</v>
      </c>
      <c r="AI48" s="16">
        <f t="shared" si="6"/>
        <v>4345.4899999999907</v>
      </c>
    </row>
    <row r="49" spans="1:35" x14ac:dyDescent="0.2">
      <c r="A49" t="s">
        <v>288</v>
      </c>
      <c r="B49" t="s">
        <v>2</v>
      </c>
      <c r="C49" s="74">
        <v>2164</v>
      </c>
      <c r="D49" s="74" t="s">
        <v>650</v>
      </c>
      <c r="E49" s="56" t="s">
        <v>2082</v>
      </c>
      <c r="F49" s="121">
        <v>199582.14</v>
      </c>
      <c r="G49" s="121">
        <v>24960</v>
      </c>
      <c r="H49" s="121">
        <v>31302.69</v>
      </c>
      <c r="I49" s="56">
        <v>1498323.15</v>
      </c>
      <c r="J49" s="56">
        <v>566567.24</v>
      </c>
      <c r="L49" s="270">
        <v>31000</v>
      </c>
      <c r="Q49" s="56">
        <v>186534.9</v>
      </c>
      <c r="R49" s="56">
        <v>2118686.35</v>
      </c>
      <c r="S49" s="98">
        <v>243317.13</v>
      </c>
      <c r="V49" s="98">
        <v>324010</v>
      </c>
      <c r="X49" s="122">
        <v>397912</v>
      </c>
      <c r="AA49" s="122">
        <v>116495.72</v>
      </c>
      <c r="AB49" s="122">
        <v>56685.440000000002</v>
      </c>
      <c r="AD49" s="96">
        <f t="shared" si="1"/>
        <v>255844.83000000002</v>
      </c>
      <c r="AE49" s="44">
        <f t="shared" si="2"/>
        <v>31000</v>
      </c>
      <c r="AF49" s="102">
        <f t="shared" si="3"/>
        <v>224844.83000000002</v>
      </c>
      <c r="AG49" s="103">
        <f t="shared" si="4"/>
        <v>567327.13</v>
      </c>
      <c r="AH49" s="29">
        <f t="shared" si="5"/>
        <v>571093.15999999992</v>
      </c>
      <c r="AI49" s="16">
        <f t="shared" si="6"/>
        <v>-3766.0299999999115</v>
      </c>
    </row>
    <row r="50" spans="1:35" x14ac:dyDescent="0.2">
      <c r="A50" t="s">
        <v>291</v>
      </c>
      <c r="B50" t="s">
        <v>3</v>
      </c>
      <c r="C50" s="74">
        <v>5944</v>
      </c>
      <c r="D50" s="74" t="s">
        <v>651</v>
      </c>
      <c r="E50" s="56" t="s">
        <v>2083</v>
      </c>
      <c r="F50" s="121">
        <v>564927.21</v>
      </c>
      <c r="G50" s="121">
        <v>40000</v>
      </c>
      <c r="H50" s="121">
        <v>56563.91</v>
      </c>
      <c r="I50" s="56">
        <v>945783.17</v>
      </c>
      <c r="J50" s="56">
        <v>268523.73</v>
      </c>
      <c r="Q50" s="56">
        <v>-1394410.94</v>
      </c>
      <c r="R50" s="56">
        <v>3206691.97</v>
      </c>
      <c r="S50" s="98">
        <v>700118.8</v>
      </c>
      <c r="V50" s="98">
        <v>742797.5</v>
      </c>
      <c r="W50" s="98">
        <v>1800</v>
      </c>
      <c r="X50" s="122">
        <v>957677.5</v>
      </c>
      <c r="AA50" s="122">
        <v>221768.73</v>
      </c>
      <c r="AB50" s="122">
        <v>67182.080000000002</v>
      </c>
      <c r="AC50" s="122">
        <v>191</v>
      </c>
      <c r="AD50" s="96">
        <f t="shared" si="1"/>
        <v>661491.12</v>
      </c>
      <c r="AE50" s="44">
        <f t="shared" si="2"/>
        <v>0</v>
      </c>
      <c r="AF50" s="102">
        <f t="shared" si="3"/>
        <v>661491.12</v>
      </c>
      <c r="AG50" s="103">
        <f t="shared" si="4"/>
        <v>1444716.3</v>
      </c>
      <c r="AH50" s="29">
        <f t="shared" si="5"/>
        <v>1246819.31</v>
      </c>
      <c r="AI50" s="16">
        <f t="shared" si="6"/>
        <v>197896.99</v>
      </c>
    </row>
    <row r="51" spans="1:35" x14ac:dyDescent="0.2">
      <c r="A51" t="s">
        <v>291</v>
      </c>
      <c r="B51" t="s">
        <v>3</v>
      </c>
      <c r="C51" s="74">
        <v>5439</v>
      </c>
      <c r="D51" s="74" t="s">
        <v>652</v>
      </c>
      <c r="E51" s="56" t="s">
        <v>2084</v>
      </c>
      <c r="F51" s="121">
        <v>389767.36</v>
      </c>
      <c r="G51" s="121">
        <v>27300</v>
      </c>
      <c r="H51" s="121">
        <v>180529.67</v>
      </c>
      <c r="I51" s="56">
        <v>224.06</v>
      </c>
      <c r="J51" s="56">
        <v>1372517.26</v>
      </c>
      <c r="L51" s="270">
        <v>104400</v>
      </c>
      <c r="N51" s="270">
        <v>0</v>
      </c>
      <c r="Q51" s="56">
        <v>-953932.85</v>
      </c>
      <c r="R51" s="56">
        <v>2598703.46</v>
      </c>
      <c r="S51" s="98">
        <v>1044985.29</v>
      </c>
      <c r="V51" s="98">
        <v>613600</v>
      </c>
      <c r="W51" s="98">
        <v>11800</v>
      </c>
      <c r="X51" s="122">
        <v>1067984</v>
      </c>
      <c r="AA51" s="122">
        <v>201132.07</v>
      </c>
      <c r="AB51" s="122">
        <v>150149.48000000001</v>
      </c>
      <c r="AC51" s="122">
        <v>7800</v>
      </c>
      <c r="AD51" s="96">
        <f t="shared" si="1"/>
        <v>597597.03</v>
      </c>
      <c r="AE51" s="44">
        <f t="shared" si="2"/>
        <v>104400</v>
      </c>
      <c r="AF51" s="102">
        <f t="shared" si="3"/>
        <v>493197.03</v>
      </c>
      <c r="AG51" s="103">
        <f t="shared" si="4"/>
        <v>1670385.29</v>
      </c>
      <c r="AH51" s="29">
        <f t="shared" si="5"/>
        <v>1427065.55</v>
      </c>
      <c r="AI51" s="16">
        <f t="shared" si="6"/>
        <v>243319.74</v>
      </c>
    </row>
    <row r="52" spans="1:35" x14ac:dyDescent="0.2">
      <c r="A52" t="s">
        <v>291</v>
      </c>
      <c r="B52" t="s">
        <v>3</v>
      </c>
      <c r="C52" s="74">
        <v>3683</v>
      </c>
      <c r="D52" s="74" t="s">
        <v>653</v>
      </c>
      <c r="E52" s="56" t="s">
        <v>2085</v>
      </c>
      <c r="F52" s="121">
        <v>582933.62</v>
      </c>
      <c r="G52" s="121">
        <v>0</v>
      </c>
      <c r="H52" s="121">
        <v>34262.18</v>
      </c>
      <c r="I52" s="56">
        <v>238637.64</v>
      </c>
      <c r="J52" s="56">
        <v>244726.13</v>
      </c>
      <c r="N52" s="270">
        <v>0</v>
      </c>
      <c r="Q52" s="56">
        <v>-1385848</v>
      </c>
      <c r="R52" s="56">
        <v>2341456.5299999998</v>
      </c>
      <c r="S52" s="98">
        <v>568324.23</v>
      </c>
      <c r="V52" s="98">
        <v>113764.5</v>
      </c>
      <c r="X52" s="122">
        <v>320306.90000000002</v>
      </c>
      <c r="AA52" s="122">
        <v>138741.67000000001</v>
      </c>
      <c r="AB52" s="122">
        <v>66349.119999999995</v>
      </c>
      <c r="AD52" s="96">
        <f t="shared" si="1"/>
        <v>617195.80000000005</v>
      </c>
      <c r="AE52" s="44">
        <f t="shared" si="2"/>
        <v>0</v>
      </c>
      <c r="AF52" s="102">
        <f t="shared" si="3"/>
        <v>617195.80000000005</v>
      </c>
      <c r="AG52" s="103">
        <f t="shared" si="4"/>
        <v>682088.73</v>
      </c>
      <c r="AH52" s="29">
        <f t="shared" si="5"/>
        <v>525397.69000000006</v>
      </c>
      <c r="AI52" s="16">
        <f t="shared" si="6"/>
        <v>156691.03999999992</v>
      </c>
    </row>
    <row r="53" spans="1:35" x14ac:dyDescent="0.2">
      <c r="A53" t="s">
        <v>291</v>
      </c>
      <c r="B53" t="s">
        <v>3</v>
      </c>
      <c r="C53" s="74">
        <v>10514</v>
      </c>
      <c r="D53" s="74" t="s">
        <v>654</v>
      </c>
      <c r="E53" s="56" t="s">
        <v>2086</v>
      </c>
      <c r="F53" s="121">
        <v>822849.08</v>
      </c>
      <c r="G53" s="121">
        <v>0</v>
      </c>
      <c r="H53" s="121">
        <v>104972.55</v>
      </c>
      <c r="I53" s="56">
        <v>2090586.75</v>
      </c>
      <c r="J53" s="56">
        <v>802414.55</v>
      </c>
      <c r="N53" s="270">
        <v>0</v>
      </c>
      <c r="Q53" s="56">
        <v>2008223.59</v>
      </c>
      <c r="R53" s="56">
        <v>1574485.41</v>
      </c>
      <c r="S53" s="98">
        <v>1512782.28</v>
      </c>
      <c r="V53" s="98">
        <v>4486000</v>
      </c>
      <c r="X53" s="122">
        <v>5058934.2</v>
      </c>
      <c r="AA53" s="122">
        <v>437182.31</v>
      </c>
      <c r="AB53" s="122">
        <v>150167.84</v>
      </c>
      <c r="AD53" s="96">
        <f t="shared" si="1"/>
        <v>927821.63</v>
      </c>
      <c r="AE53" s="44">
        <f t="shared" si="2"/>
        <v>0</v>
      </c>
      <c r="AF53" s="102">
        <f t="shared" si="3"/>
        <v>927821.63</v>
      </c>
      <c r="AG53" s="103">
        <f t="shared" si="4"/>
        <v>5998782.2800000003</v>
      </c>
      <c r="AH53" s="29">
        <f t="shared" si="5"/>
        <v>5646284.3499999996</v>
      </c>
      <c r="AI53" s="16">
        <f t="shared" si="6"/>
        <v>352497.93000000063</v>
      </c>
    </row>
    <row r="54" spans="1:35" x14ac:dyDescent="0.2">
      <c r="A54" t="s">
        <v>291</v>
      </c>
      <c r="B54" t="s">
        <v>3</v>
      </c>
      <c r="C54" s="74">
        <v>1578</v>
      </c>
      <c r="D54" s="74" t="s">
        <v>655</v>
      </c>
      <c r="E54" s="56" t="s">
        <v>2087</v>
      </c>
      <c r="F54" s="121">
        <v>280163.43</v>
      </c>
      <c r="G54" s="121">
        <v>0</v>
      </c>
      <c r="H54" s="121">
        <v>41761.440000000002</v>
      </c>
      <c r="I54" s="56">
        <v>2</v>
      </c>
      <c r="J54" s="56">
        <v>80036.52</v>
      </c>
      <c r="L54" s="270">
        <v>4800</v>
      </c>
      <c r="Q54" s="56">
        <v>-1250983.1100000001</v>
      </c>
      <c r="R54" s="56">
        <v>1566508.7</v>
      </c>
      <c r="S54" s="98">
        <v>356393.46</v>
      </c>
      <c r="V54" s="98">
        <v>531840</v>
      </c>
      <c r="X54" s="122">
        <v>681619</v>
      </c>
      <c r="AA54" s="122">
        <v>89621.5</v>
      </c>
      <c r="AB54" s="122">
        <v>7628.16</v>
      </c>
      <c r="AD54" s="96">
        <f t="shared" si="1"/>
        <v>321924.87</v>
      </c>
      <c r="AE54" s="44">
        <f t="shared" si="2"/>
        <v>4800</v>
      </c>
      <c r="AF54" s="102">
        <f t="shared" si="3"/>
        <v>317124.87</v>
      </c>
      <c r="AG54" s="103">
        <f t="shared" si="4"/>
        <v>888233.46</v>
      </c>
      <c r="AH54" s="29">
        <f t="shared" si="5"/>
        <v>778868.66</v>
      </c>
      <c r="AI54" s="16">
        <f t="shared" si="6"/>
        <v>109364.79999999993</v>
      </c>
    </row>
    <row r="55" spans="1:35" x14ac:dyDescent="0.2">
      <c r="A55" t="s">
        <v>291</v>
      </c>
      <c r="B55" t="s">
        <v>3</v>
      </c>
      <c r="C55" s="74">
        <v>3503</v>
      </c>
      <c r="D55" s="74" t="s">
        <v>656</v>
      </c>
      <c r="E55" s="56" t="s">
        <v>2088</v>
      </c>
      <c r="F55" s="121">
        <v>225712.97</v>
      </c>
      <c r="G55" s="121">
        <v>0</v>
      </c>
      <c r="H55" s="121">
        <v>36899.99</v>
      </c>
      <c r="I55" s="56">
        <v>12211.76</v>
      </c>
      <c r="J55" s="56">
        <v>106843.16</v>
      </c>
      <c r="Q55" s="56">
        <v>-2189294.04</v>
      </c>
      <c r="R55" s="56">
        <v>2534998.48</v>
      </c>
      <c r="S55" s="98">
        <v>500146.03</v>
      </c>
      <c r="V55" s="98">
        <v>611080</v>
      </c>
      <c r="X55" s="122">
        <v>795600</v>
      </c>
      <c r="AA55" s="122">
        <v>236096.35</v>
      </c>
      <c r="AB55" s="122">
        <v>13294.24</v>
      </c>
      <c r="AD55" s="96">
        <f t="shared" si="1"/>
        <v>262612.96000000002</v>
      </c>
      <c r="AE55" s="44">
        <f t="shared" si="2"/>
        <v>0</v>
      </c>
      <c r="AF55" s="102">
        <f t="shared" si="3"/>
        <v>262612.96000000002</v>
      </c>
      <c r="AG55" s="103">
        <f t="shared" si="4"/>
        <v>1111226.03</v>
      </c>
      <c r="AH55" s="29">
        <f t="shared" si="5"/>
        <v>1044990.59</v>
      </c>
      <c r="AI55" s="16">
        <f t="shared" si="6"/>
        <v>66235.440000000061</v>
      </c>
    </row>
    <row r="56" spans="1:35" x14ac:dyDescent="0.2">
      <c r="A56" t="s">
        <v>291</v>
      </c>
      <c r="B56" t="s">
        <v>3</v>
      </c>
      <c r="C56" s="74">
        <v>5709</v>
      </c>
      <c r="D56" s="74" t="s">
        <v>657</v>
      </c>
      <c r="E56" s="74" t="s">
        <v>657</v>
      </c>
      <c r="AD56" s="96">
        <f t="shared" si="1"/>
        <v>0</v>
      </c>
      <c r="AE56" s="44">
        <f t="shared" si="2"/>
        <v>0</v>
      </c>
      <c r="AF56" s="102">
        <f t="shared" si="3"/>
        <v>0</v>
      </c>
      <c r="AG56" s="103">
        <f t="shared" si="4"/>
        <v>0</v>
      </c>
      <c r="AH56" s="29">
        <f t="shared" si="5"/>
        <v>0</v>
      </c>
      <c r="AI56" s="16">
        <f t="shared" si="6"/>
        <v>0</v>
      </c>
    </row>
    <row r="57" spans="1:35" x14ac:dyDescent="0.2">
      <c r="A57" t="s">
        <v>291</v>
      </c>
      <c r="B57" t="s">
        <v>3</v>
      </c>
      <c r="C57" s="74">
        <v>2754</v>
      </c>
      <c r="D57" s="74" t="s">
        <v>658</v>
      </c>
      <c r="E57" s="56" t="s">
        <v>2089</v>
      </c>
      <c r="F57" s="121">
        <v>186791.36</v>
      </c>
      <c r="G57" s="121">
        <v>0</v>
      </c>
      <c r="H57" s="121">
        <v>35701.14</v>
      </c>
      <c r="I57" s="56">
        <v>283482.08</v>
      </c>
      <c r="J57" s="56">
        <v>286876.15000000002</v>
      </c>
      <c r="L57" s="270">
        <v>17635.89</v>
      </c>
      <c r="Q57" s="56">
        <v>-732421.06</v>
      </c>
      <c r="R57" s="56">
        <v>1430245.31</v>
      </c>
      <c r="S57" s="98">
        <v>355554.93</v>
      </c>
      <c r="V57" s="98">
        <v>528160</v>
      </c>
      <c r="X57" s="122">
        <v>611681</v>
      </c>
      <c r="AA57" s="122">
        <v>90779.46</v>
      </c>
      <c r="AB57" s="122">
        <v>78476.88</v>
      </c>
      <c r="AD57" s="96">
        <f t="shared" si="1"/>
        <v>222492.5</v>
      </c>
      <c r="AE57" s="44">
        <f t="shared" si="2"/>
        <v>17635.89</v>
      </c>
      <c r="AF57" s="102">
        <f t="shared" si="3"/>
        <v>204856.61</v>
      </c>
      <c r="AG57" s="103">
        <f t="shared" si="4"/>
        <v>883714.92999999993</v>
      </c>
      <c r="AH57" s="29">
        <f t="shared" si="5"/>
        <v>780937.34</v>
      </c>
      <c r="AI57" s="16">
        <f t="shared" si="6"/>
        <v>102777.58999999997</v>
      </c>
    </row>
    <row r="58" spans="1:35" x14ac:dyDescent="0.2">
      <c r="A58" t="s">
        <v>291</v>
      </c>
      <c r="B58" t="s">
        <v>3</v>
      </c>
      <c r="C58" s="74">
        <v>5299</v>
      </c>
      <c r="D58" s="74" t="s">
        <v>659</v>
      </c>
      <c r="E58" s="56" t="s">
        <v>2090</v>
      </c>
      <c r="F58" s="121">
        <v>115397.14</v>
      </c>
      <c r="G58" s="121">
        <v>24000</v>
      </c>
      <c r="H58" s="121">
        <v>119885.81</v>
      </c>
      <c r="I58" s="56">
        <v>21732.19</v>
      </c>
      <c r="J58" s="56">
        <v>1471978.98</v>
      </c>
      <c r="L58" s="270">
        <v>1500</v>
      </c>
      <c r="Q58" s="56">
        <v>-1132939.02</v>
      </c>
      <c r="R58" s="56">
        <v>2897338.69</v>
      </c>
      <c r="S58" s="98">
        <v>767677.72</v>
      </c>
      <c r="V58" s="98">
        <v>653620</v>
      </c>
      <c r="X58" s="122">
        <v>870205</v>
      </c>
      <c r="AA58" s="122">
        <v>342115.07</v>
      </c>
      <c r="AB58" s="122">
        <v>155010.20000000001</v>
      </c>
      <c r="AD58" s="96">
        <f t="shared" si="1"/>
        <v>259282.95</v>
      </c>
      <c r="AE58" s="44">
        <f t="shared" si="2"/>
        <v>1500</v>
      </c>
      <c r="AF58" s="102">
        <f t="shared" si="3"/>
        <v>257782.95</v>
      </c>
      <c r="AG58" s="103">
        <f t="shared" si="4"/>
        <v>1421297.72</v>
      </c>
      <c r="AH58" s="29">
        <f t="shared" si="5"/>
        <v>1367330.27</v>
      </c>
      <c r="AI58" s="16">
        <f t="shared" si="6"/>
        <v>53967.449999999953</v>
      </c>
    </row>
    <row r="59" spans="1:35" x14ac:dyDescent="0.2">
      <c r="A59" t="s">
        <v>291</v>
      </c>
      <c r="B59" t="s">
        <v>3</v>
      </c>
      <c r="C59" s="74">
        <v>3522</v>
      </c>
      <c r="D59" s="74" t="s">
        <v>660</v>
      </c>
      <c r="E59" s="56" t="s">
        <v>2091</v>
      </c>
      <c r="F59" s="121">
        <v>234807.1</v>
      </c>
      <c r="G59" s="121">
        <v>0</v>
      </c>
      <c r="H59" s="121">
        <v>81626.395000000004</v>
      </c>
      <c r="I59" s="56">
        <v>2</v>
      </c>
      <c r="J59" s="56">
        <v>248168.44</v>
      </c>
      <c r="L59" s="270">
        <v>124222.59</v>
      </c>
      <c r="N59" s="270">
        <v>0</v>
      </c>
      <c r="Q59" s="56">
        <v>-3139617.21</v>
      </c>
      <c r="R59" s="56">
        <v>3457082.1</v>
      </c>
      <c r="S59" s="98">
        <v>493612.52</v>
      </c>
      <c r="V59" s="98">
        <v>368487.5</v>
      </c>
      <c r="X59" s="122">
        <v>554639.1</v>
      </c>
      <c r="AA59" s="122">
        <v>112235.38499999999</v>
      </c>
      <c r="AB59" s="122">
        <v>38079.08</v>
      </c>
      <c r="AD59" s="96">
        <f t="shared" si="1"/>
        <v>316433.495</v>
      </c>
      <c r="AE59" s="44">
        <f t="shared" si="2"/>
        <v>124222.59</v>
      </c>
      <c r="AF59" s="102">
        <f t="shared" si="3"/>
        <v>192210.905</v>
      </c>
      <c r="AG59" s="103">
        <f t="shared" si="4"/>
        <v>862100.02</v>
      </c>
      <c r="AH59" s="29">
        <f t="shared" si="5"/>
        <v>704953.56499999994</v>
      </c>
      <c r="AI59" s="16">
        <f t="shared" si="6"/>
        <v>157146.45500000007</v>
      </c>
    </row>
    <row r="60" spans="1:35" x14ac:dyDescent="0.2">
      <c r="A60" t="s">
        <v>291</v>
      </c>
      <c r="B60" t="s">
        <v>3</v>
      </c>
      <c r="C60" s="74">
        <v>3001</v>
      </c>
      <c r="D60" s="74" t="s">
        <v>661</v>
      </c>
      <c r="E60" s="56" t="s">
        <v>2092</v>
      </c>
      <c r="F60" s="121">
        <v>142893.95000000001</v>
      </c>
      <c r="G60" s="121">
        <v>0</v>
      </c>
      <c r="H60" s="121">
        <v>4620</v>
      </c>
      <c r="I60" s="56">
        <v>922380.45</v>
      </c>
      <c r="J60" s="56">
        <v>270682.89</v>
      </c>
      <c r="Q60" s="56">
        <v>1174157.81</v>
      </c>
      <c r="R60" s="56">
        <v>339109.18</v>
      </c>
      <c r="S60" s="98">
        <v>395301.82</v>
      </c>
      <c r="V60" s="98">
        <v>319040</v>
      </c>
      <c r="X60" s="122">
        <v>414520</v>
      </c>
      <c r="AA60" s="122">
        <v>230667</v>
      </c>
      <c r="AB60" s="122">
        <v>47248.52</v>
      </c>
      <c r="AC60" s="122">
        <v>189000</v>
      </c>
      <c r="AD60" s="96">
        <f t="shared" si="1"/>
        <v>147513.95000000001</v>
      </c>
      <c r="AE60" s="44">
        <f t="shared" si="2"/>
        <v>0</v>
      </c>
      <c r="AF60" s="102">
        <f t="shared" si="3"/>
        <v>147513.95000000001</v>
      </c>
      <c r="AG60" s="103">
        <f t="shared" si="4"/>
        <v>714341.82000000007</v>
      </c>
      <c r="AH60" s="29">
        <f t="shared" si="5"/>
        <v>881435.52</v>
      </c>
      <c r="AI60" s="16">
        <f t="shared" si="6"/>
        <v>-167093.69999999995</v>
      </c>
    </row>
    <row r="61" spans="1:35" x14ac:dyDescent="0.2">
      <c r="A61" t="s">
        <v>291</v>
      </c>
      <c r="B61" t="s">
        <v>3</v>
      </c>
      <c r="C61" s="74">
        <v>1241</v>
      </c>
      <c r="D61" s="74" t="s">
        <v>662</v>
      </c>
      <c r="E61" s="56" t="s">
        <v>2093</v>
      </c>
      <c r="F61" s="121">
        <v>105484.3</v>
      </c>
      <c r="G61" s="121">
        <v>0</v>
      </c>
      <c r="H61" s="121">
        <v>95994.62</v>
      </c>
      <c r="I61" s="56">
        <v>257235.43</v>
      </c>
      <c r="J61" s="56">
        <v>82996.05</v>
      </c>
      <c r="L61" s="270">
        <v>26305</v>
      </c>
      <c r="N61" s="270">
        <v>0</v>
      </c>
      <c r="Q61" s="56">
        <v>-1217116.1200000001</v>
      </c>
      <c r="R61" s="56">
        <v>1695206.85</v>
      </c>
      <c r="S61" s="98">
        <v>279696.93</v>
      </c>
      <c r="V61" s="98">
        <v>467762</v>
      </c>
      <c r="X61" s="122">
        <v>572622.80000000005</v>
      </c>
      <c r="AA61" s="122">
        <v>73398.94</v>
      </c>
      <c r="AB61" s="122">
        <v>22930.52</v>
      </c>
      <c r="AD61" s="96">
        <f t="shared" si="1"/>
        <v>201478.91999999998</v>
      </c>
      <c r="AE61" s="44">
        <f t="shared" si="2"/>
        <v>26305</v>
      </c>
      <c r="AF61" s="102">
        <f t="shared" si="3"/>
        <v>175173.91999999998</v>
      </c>
      <c r="AG61" s="103">
        <f t="shared" si="4"/>
        <v>747458.92999999993</v>
      </c>
      <c r="AH61" s="29">
        <f t="shared" si="5"/>
        <v>668952.26</v>
      </c>
      <c r="AI61" s="16">
        <f t="shared" si="6"/>
        <v>78506.669999999925</v>
      </c>
    </row>
    <row r="62" spans="1:35" x14ac:dyDescent="0.2">
      <c r="A62" t="s">
        <v>291</v>
      </c>
      <c r="B62" t="s">
        <v>3</v>
      </c>
      <c r="C62" s="74">
        <v>3625</v>
      </c>
      <c r="D62" s="74" t="s">
        <v>663</v>
      </c>
      <c r="E62" s="56" t="s">
        <v>2094</v>
      </c>
      <c r="F62" s="121">
        <v>521241.24</v>
      </c>
      <c r="G62" s="121">
        <v>67</v>
      </c>
      <c r="H62" s="121">
        <v>24316.04</v>
      </c>
      <c r="I62" s="56">
        <v>85010.76</v>
      </c>
      <c r="J62" s="56">
        <v>294772.63</v>
      </c>
      <c r="L62" s="270">
        <v>35993.32</v>
      </c>
      <c r="N62" s="270">
        <v>0</v>
      </c>
      <c r="Q62" s="56">
        <v>-1837905.27</v>
      </c>
      <c r="R62" s="56">
        <v>2729343.72</v>
      </c>
      <c r="S62" s="98">
        <v>579307.35</v>
      </c>
      <c r="U62" s="98">
        <v>12.86</v>
      </c>
      <c r="V62" s="98">
        <v>489040</v>
      </c>
      <c r="X62" s="122">
        <v>750222.4</v>
      </c>
      <c r="AA62" s="122">
        <v>238218.15</v>
      </c>
      <c r="AB62" s="122">
        <v>49675.76</v>
      </c>
      <c r="AD62" s="96">
        <f t="shared" si="1"/>
        <v>545624.28</v>
      </c>
      <c r="AE62" s="44">
        <f t="shared" si="2"/>
        <v>35993.32</v>
      </c>
      <c r="AF62" s="102">
        <f t="shared" si="3"/>
        <v>509630.96</v>
      </c>
      <c r="AG62" s="103">
        <f t="shared" si="4"/>
        <v>1068360.21</v>
      </c>
      <c r="AH62" s="29">
        <f t="shared" si="5"/>
        <v>1038116.31</v>
      </c>
      <c r="AI62" s="16">
        <f t="shared" si="6"/>
        <v>30243.899999999907</v>
      </c>
    </row>
    <row r="63" spans="1:35" x14ac:dyDescent="0.2">
      <c r="A63" t="s">
        <v>291</v>
      </c>
      <c r="B63" t="s">
        <v>3</v>
      </c>
      <c r="C63" s="74">
        <v>6304</v>
      </c>
      <c r="D63" s="74" t="s">
        <v>664</v>
      </c>
      <c r="E63" s="56" t="s">
        <v>2095</v>
      </c>
      <c r="F63" s="121">
        <v>468096.02</v>
      </c>
      <c r="G63" s="121">
        <v>0</v>
      </c>
      <c r="H63" s="121">
        <v>31278.799999999999</v>
      </c>
      <c r="I63" s="56">
        <v>120402</v>
      </c>
      <c r="J63" s="56">
        <v>794295.68</v>
      </c>
      <c r="N63" s="270">
        <v>0</v>
      </c>
      <c r="Q63" s="56">
        <v>-1895919.76</v>
      </c>
      <c r="R63" s="56">
        <v>3207310.61</v>
      </c>
      <c r="S63" s="98">
        <v>963170.96</v>
      </c>
      <c r="V63" s="98">
        <v>535240</v>
      </c>
      <c r="W63" s="98">
        <v>5000</v>
      </c>
      <c r="X63" s="122">
        <v>860558.8</v>
      </c>
      <c r="AA63" s="122">
        <v>323144.78999999998</v>
      </c>
      <c r="AB63" s="122">
        <v>130203.72</v>
      </c>
      <c r="AC63" s="122">
        <v>5000</v>
      </c>
      <c r="AD63" s="96">
        <f t="shared" si="1"/>
        <v>499374.82</v>
      </c>
      <c r="AE63" s="44">
        <f t="shared" si="2"/>
        <v>0</v>
      </c>
      <c r="AF63" s="102">
        <f t="shared" si="3"/>
        <v>499374.82</v>
      </c>
      <c r="AG63" s="103">
        <f t="shared" si="4"/>
        <v>1503410.96</v>
      </c>
      <c r="AH63" s="29">
        <f t="shared" si="5"/>
        <v>1318907.31</v>
      </c>
      <c r="AI63" s="16">
        <f t="shared" si="6"/>
        <v>184503.64999999991</v>
      </c>
    </row>
    <row r="64" spans="1:35" x14ac:dyDescent="0.2">
      <c r="A64" t="s">
        <v>291</v>
      </c>
      <c r="B64" t="s">
        <v>3</v>
      </c>
      <c r="C64" s="74">
        <v>4738</v>
      </c>
      <c r="D64" s="74" t="s">
        <v>665</v>
      </c>
      <c r="E64" s="56" t="s">
        <v>2096</v>
      </c>
      <c r="F64" s="121">
        <v>413775.62</v>
      </c>
      <c r="G64" s="121">
        <v>0</v>
      </c>
      <c r="H64" s="121">
        <v>37221.519999999997</v>
      </c>
      <c r="I64" s="56">
        <v>103868.8</v>
      </c>
      <c r="J64" s="56">
        <v>276122.11</v>
      </c>
      <c r="L64" s="270">
        <v>69600</v>
      </c>
      <c r="Q64" s="56">
        <v>-1936005.4</v>
      </c>
      <c r="R64" s="56">
        <v>2601971.02</v>
      </c>
      <c r="S64" s="98">
        <v>699407.48</v>
      </c>
      <c r="V64" s="98">
        <v>355680</v>
      </c>
      <c r="X64" s="122">
        <v>585480</v>
      </c>
      <c r="AA64" s="122">
        <v>226774.53</v>
      </c>
      <c r="AB64" s="122">
        <v>64938.52</v>
      </c>
      <c r="AC64" s="122">
        <v>5000</v>
      </c>
      <c r="AD64" s="96">
        <f t="shared" si="1"/>
        <v>450997.14</v>
      </c>
      <c r="AE64" s="44">
        <f t="shared" si="2"/>
        <v>69600</v>
      </c>
      <c r="AF64" s="102">
        <f t="shared" si="3"/>
        <v>381397.14</v>
      </c>
      <c r="AG64" s="103">
        <f t="shared" si="4"/>
        <v>1055087.48</v>
      </c>
      <c r="AH64" s="29">
        <f t="shared" si="5"/>
        <v>882193.05</v>
      </c>
      <c r="AI64" s="16">
        <f t="shared" si="6"/>
        <v>172894.42999999993</v>
      </c>
    </row>
    <row r="65" spans="1:35" x14ac:dyDescent="0.2">
      <c r="A65" t="s">
        <v>291</v>
      </c>
      <c r="B65" t="s">
        <v>3</v>
      </c>
      <c r="C65" s="74">
        <v>3535</v>
      </c>
      <c r="D65" s="74" t="s">
        <v>666</v>
      </c>
      <c r="E65" s="56" t="s">
        <v>2097</v>
      </c>
      <c r="F65" s="121">
        <v>243969.34</v>
      </c>
      <c r="G65" s="121">
        <v>0</v>
      </c>
      <c r="H65" s="121">
        <v>40847.879999999997</v>
      </c>
      <c r="I65" s="56">
        <v>864163.44</v>
      </c>
      <c r="J65" s="56">
        <v>131743.42000000001</v>
      </c>
      <c r="N65" s="270">
        <v>0</v>
      </c>
      <c r="Q65" s="56">
        <v>-1847986.76</v>
      </c>
      <c r="R65" s="56">
        <v>3048211.32</v>
      </c>
      <c r="S65" s="98">
        <v>623638.62</v>
      </c>
      <c r="V65" s="98">
        <v>578800</v>
      </c>
      <c r="W65" s="98">
        <v>1800</v>
      </c>
      <c r="X65" s="122">
        <v>845895.2</v>
      </c>
      <c r="AA65" s="122">
        <v>172451.69</v>
      </c>
      <c r="AB65" s="122">
        <v>65796.210000000006</v>
      </c>
      <c r="AD65" s="96">
        <f t="shared" si="1"/>
        <v>284817.21999999997</v>
      </c>
      <c r="AE65" s="44">
        <f t="shared" si="2"/>
        <v>0</v>
      </c>
      <c r="AF65" s="102">
        <f t="shared" si="3"/>
        <v>284817.21999999997</v>
      </c>
      <c r="AG65" s="103">
        <f t="shared" si="4"/>
        <v>1204238.6200000001</v>
      </c>
      <c r="AH65" s="29">
        <f t="shared" si="5"/>
        <v>1084143.0999999999</v>
      </c>
      <c r="AI65" s="16">
        <f t="shared" si="6"/>
        <v>120095.52000000025</v>
      </c>
    </row>
    <row r="66" spans="1:35" x14ac:dyDescent="0.2">
      <c r="A66" t="s">
        <v>291</v>
      </c>
      <c r="B66" t="s">
        <v>3</v>
      </c>
      <c r="C66" s="74">
        <v>3889</v>
      </c>
      <c r="D66" s="74" t="s">
        <v>667</v>
      </c>
      <c r="E66" s="56" t="s">
        <v>2118</v>
      </c>
      <c r="F66" s="121">
        <v>341928.33</v>
      </c>
      <c r="G66" s="121">
        <v>0</v>
      </c>
      <c r="H66" s="121">
        <v>15623.86</v>
      </c>
      <c r="I66" s="56">
        <v>554801.59</v>
      </c>
      <c r="J66" s="56">
        <v>193144.11</v>
      </c>
      <c r="Q66" s="56">
        <v>-330715.87</v>
      </c>
      <c r="R66" s="56">
        <v>1312112.72</v>
      </c>
      <c r="S66" s="98">
        <v>516101.21</v>
      </c>
      <c r="V66" s="98">
        <v>347600</v>
      </c>
      <c r="X66" s="122">
        <v>491440</v>
      </c>
      <c r="AA66" s="122">
        <v>110160.85</v>
      </c>
      <c r="AB66" s="122">
        <v>94759.32</v>
      </c>
      <c r="AD66" s="96">
        <f t="shared" si="1"/>
        <v>357552.19</v>
      </c>
      <c r="AE66" s="44">
        <f t="shared" si="2"/>
        <v>0</v>
      </c>
      <c r="AF66" s="102">
        <f t="shared" si="3"/>
        <v>357552.19</v>
      </c>
      <c r="AG66" s="103">
        <f t="shared" si="4"/>
        <v>863701.21</v>
      </c>
      <c r="AH66" s="29">
        <f t="shared" si="5"/>
        <v>696360.16999999993</v>
      </c>
      <c r="AI66" s="16">
        <f t="shared" si="6"/>
        <v>167341.04000000004</v>
      </c>
    </row>
    <row r="67" spans="1:35" x14ac:dyDescent="0.2">
      <c r="A67" t="s">
        <v>294</v>
      </c>
      <c r="B67" t="s">
        <v>4</v>
      </c>
      <c r="C67" s="74">
        <v>3322</v>
      </c>
      <c r="D67" s="74" t="s">
        <v>668</v>
      </c>
      <c r="E67" s="56" t="s">
        <v>2098</v>
      </c>
      <c r="F67" s="121">
        <v>891035.8</v>
      </c>
      <c r="G67" s="121">
        <v>5460</v>
      </c>
      <c r="H67" s="121">
        <v>70939.12</v>
      </c>
      <c r="I67" s="56">
        <v>839355.75</v>
      </c>
      <c r="J67" s="56">
        <v>257639.11</v>
      </c>
      <c r="L67" s="270">
        <v>23400</v>
      </c>
      <c r="N67" s="270">
        <v>0</v>
      </c>
      <c r="Q67" s="56">
        <v>891950.75</v>
      </c>
      <c r="R67" s="56">
        <v>997975.02</v>
      </c>
      <c r="S67" s="98">
        <v>481941.87</v>
      </c>
      <c r="V67" s="98">
        <v>416990</v>
      </c>
      <c r="X67" s="122">
        <v>524585</v>
      </c>
      <c r="AA67" s="122">
        <v>161849.70000000001</v>
      </c>
      <c r="AB67" s="122">
        <v>44108.160000000003</v>
      </c>
      <c r="AD67" s="96">
        <f t="shared" si="1"/>
        <v>967434.92</v>
      </c>
      <c r="AE67" s="44">
        <f t="shared" si="2"/>
        <v>23400</v>
      </c>
      <c r="AF67" s="102">
        <f t="shared" si="3"/>
        <v>944034.92</v>
      </c>
      <c r="AG67" s="103">
        <f t="shared" si="4"/>
        <v>898931.87</v>
      </c>
      <c r="AH67" s="29">
        <f t="shared" si="5"/>
        <v>730542.86</v>
      </c>
      <c r="AI67" s="16">
        <f t="shared" si="6"/>
        <v>168389.01</v>
      </c>
    </row>
    <row r="68" spans="1:35" x14ac:dyDescent="0.2">
      <c r="A68" t="s">
        <v>294</v>
      </c>
      <c r="B68" t="s">
        <v>4</v>
      </c>
      <c r="C68" s="74">
        <v>3383</v>
      </c>
      <c r="D68" s="74" t="s">
        <v>669</v>
      </c>
      <c r="E68" s="56" t="s">
        <v>2099</v>
      </c>
      <c r="F68" s="121">
        <v>345842.96</v>
      </c>
      <c r="G68" s="121">
        <v>10330.66</v>
      </c>
      <c r="H68" s="121">
        <v>42462.25</v>
      </c>
      <c r="I68" s="56">
        <v>676530.6</v>
      </c>
      <c r="J68" s="56">
        <v>216833.21</v>
      </c>
      <c r="M68" s="270">
        <v>67440</v>
      </c>
      <c r="Q68" s="56">
        <v>-3012117.94</v>
      </c>
      <c r="R68" s="56">
        <v>4031791.24</v>
      </c>
      <c r="S68" s="98">
        <v>594016.64</v>
      </c>
      <c r="U68" s="98">
        <v>53.53</v>
      </c>
      <c r="V68" s="98">
        <v>434040</v>
      </c>
      <c r="X68" s="122">
        <v>604240</v>
      </c>
      <c r="Y68" s="122">
        <v>5460</v>
      </c>
      <c r="AA68" s="122">
        <v>161343.59</v>
      </c>
      <c r="AB68" s="122">
        <v>31684.2</v>
      </c>
      <c r="AC68" s="122">
        <v>11980</v>
      </c>
      <c r="AD68" s="96">
        <f t="shared" si="1"/>
        <v>398635.87</v>
      </c>
      <c r="AE68" s="44">
        <f t="shared" si="2"/>
        <v>67440</v>
      </c>
      <c r="AF68" s="102">
        <f t="shared" si="3"/>
        <v>331195.87</v>
      </c>
      <c r="AG68" s="103">
        <f t="shared" si="4"/>
        <v>1028110.17</v>
      </c>
      <c r="AH68" s="29">
        <f t="shared" si="5"/>
        <v>814707.78999999992</v>
      </c>
      <c r="AI68" s="16">
        <f t="shared" si="6"/>
        <v>213402.38000000012</v>
      </c>
    </row>
    <row r="69" spans="1:35" x14ac:dyDescent="0.2">
      <c r="A69" t="s">
        <v>294</v>
      </c>
      <c r="B69" t="s">
        <v>4</v>
      </c>
      <c r="C69" s="74">
        <v>9605</v>
      </c>
      <c r="D69" s="74" t="s">
        <v>670</v>
      </c>
      <c r="E69" s="56" t="s">
        <v>2100</v>
      </c>
      <c r="F69" s="121">
        <v>893438.64</v>
      </c>
      <c r="G69" s="121">
        <v>91433.41</v>
      </c>
      <c r="H69" s="121">
        <v>106667.05</v>
      </c>
      <c r="I69" s="56">
        <v>260152.9</v>
      </c>
      <c r="J69" s="56">
        <v>438112.26</v>
      </c>
      <c r="L69" s="270">
        <v>40403.370000000003</v>
      </c>
      <c r="Q69" s="56">
        <v>1711382.27</v>
      </c>
      <c r="R69" s="56">
        <v>73641.19</v>
      </c>
      <c r="S69" s="98">
        <v>705756.5</v>
      </c>
      <c r="T69" s="98">
        <v>5000</v>
      </c>
      <c r="U69" s="98">
        <v>26.62</v>
      </c>
      <c r="V69" s="98">
        <v>572460</v>
      </c>
      <c r="W69" s="98">
        <v>78654</v>
      </c>
      <c r="X69" s="122">
        <v>815140</v>
      </c>
      <c r="AA69" s="122">
        <v>457689.21</v>
      </c>
      <c r="AB69" s="122">
        <v>38804.480000000003</v>
      </c>
      <c r="AD69" s="96">
        <f t="shared" ref="AD69:AD86" si="7">SUM(F69:H69)</f>
        <v>1091539.1000000001</v>
      </c>
      <c r="AE69" s="44">
        <f t="shared" ref="AE69:AE86" si="8">SUM(K69:N69)</f>
        <v>40403.370000000003</v>
      </c>
      <c r="AF69" s="102">
        <f t="shared" ref="AF69:AF86" si="9">AD69-AE69</f>
        <v>1051135.73</v>
      </c>
      <c r="AG69" s="103">
        <f t="shared" ref="AG69:AG86" si="10">SUM(S69:W69)</f>
        <v>1361897.12</v>
      </c>
      <c r="AH69" s="29">
        <f t="shared" ref="AH69:AH86" si="11">SUM(X69:AC69)</f>
        <v>1311633.69</v>
      </c>
      <c r="AI69" s="16">
        <f t="shared" ref="AI69:AI86" si="12">AG69-AH69</f>
        <v>50263.430000000168</v>
      </c>
    </row>
    <row r="70" spans="1:35" x14ac:dyDescent="0.2">
      <c r="A70" t="s">
        <v>294</v>
      </c>
      <c r="B70" t="s">
        <v>4</v>
      </c>
      <c r="C70" s="74">
        <v>2921</v>
      </c>
      <c r="D70" s="74" t="s">
        <v>671</v>
      </c>
      <c r="E70" s="56" t="s">
        <v>2101</v>
      </c>
      <c r="F70" s="121">
        <v>212312.51</v>
      </c>
      <c r="G70" s="121">
        <v>0</v>
      </c>
      <c r="H70" s="121">
        <v>69072.479999999996</v>
      </c>
      <c r="I70" s="56">
        <v>3</v>
      </c>
      <c r="J70" s="56">
        <v>-82945.399999999994</v>
      </c>
      <c r="P70" s="56">
        <v>-450851.04</v>
      </c>
      <c r="R70" s="56">
        <v>607615.71</v>
      </c>
      <c r="S70" s="98">
        <v>516498.05</v>
      </c>
      <c r="V70" s="98">
        <v>370080</v>
      </c>
      <c r="X70" s="122">
        <v>545512</v>
      </c>
      <c r="AA70" s="122">
        <v>212067.73</v>
      </c>
      <c r="AB70" s="122">
        <v>82952.399999999994</v>
      </c>
      <c r="AD70" s="96">
        <f t="shared" si="7"/>
        <v>281384.99</v>
      </c>
      <c r="AE70" s="44">
        <f t="shared" si="8"/>
        <v>0</v>
      </c>
      <c r="AF70" s="102">
        <f t="shared" si="9"/>
        <v>281384.99</v>
      </c>
      <c r="AG70" s="103">
        <f t="shared" si="10"/>
        <v>886578.05</v>
      </c>
      <c r="AH70" s="29">
        <f t="shared" si="11"/>
        <v>840532.13</v>
      </c>
      <c r="AI70" s="16">
        <f t="shared" si="12"/>
        <v>46045.920000000042</v>
      </c>
    </row>
    <row r="71" spans="1:35" x14ac:dyDescent="0.2">
      <c r="A71" t="s">
        <v>294</v>
      </c>
      <c r="B71" t="s">
        <v>4</v>
      </c>
      <c r="C71" s="74">
        <v>3783</v>
      </c>
      <c r="D71" s="74" t="s">
        <v>672</v>
      </c>
      <c r="E71" s="56" t="s">
        <v>2102</v>
      </c>
      <c r="F71" s="121">
        <v>599136.56000000006</v>
      </c>
      <c r="G71" s="121">
        <v>0</v>
      </c>
      <c r="H71" s="121">
        <v>49135.4</v>
      </c>
      <c r="I71" s="56">
        <v>650875.67000000004</v>
      </c>
      <c r="J71" s="56">
        <v>912639.77</v>
      </c>
      <c r="L71" s="270">
        <v>17871.189999999999</v>
      </c>
      <c r="Q71" s="56">
        <v>-1607887.93</v>
      </c>
      <c r="R71" s="56">
        <v>3812852.35</v>
      </c>
      <c r="S71" s="98">
        <v>568764.59</v>
      </c>
      <c r="V71" s="98">
        <v>232312</v>
      </c>
      <c r="W71" s="98">
        <v>2000</v>
      </c>
      <c r="X71" s="122">
        <v>419372</v>
      </c>
      <c r="AA71" s="122">
        <v>179647.82</v>
      </c>
      <c r="AB71" s="122">
        <v>179475.98</v>
      </c>
      <c r="AD71" s="96">
        <f t="shared" si="7"/>
        <v>648271.96000000008</v>
      </c>
      <c r="AE71" s="44">
        <f t="shared" si="8"/>
        <v>17871.189999999999</v>
      </c>
      <c r="AF71" s="102">
        <f t="shared" si="9"/>
        <v>630400.77000000014</v>
      </c>
      <c r="AG71" s="103">
        <f t="shared" si="10"/>
        <v>803076.59</v>
      </c>
      <c r="AH71" s="29">
        <f t="shared" si="11"/>
        <v>778495.8</v>
      </c>
      <c r="AI71" s="16">
        <f t="shared" si="12"/>
        <v>24580.789999999921</v>
      </c>
    </row>
    <row r="72" spans="1:35" x14ac:dyDescent="0.2">
      <c r="A72" t="s">
        <v>294</v>
      </c>
      <c r="B72" t="s">
        <v>4</v>
      </c>
      <c r="C72" s="74">
        <v>3268</v>
      </c>
      <c r="D72" s="74" t="s">
        <v>673</v>
      </c>
      <c r="E72" s="56" t="s">
        <v>2103</v>
      </c>
      <c r="F72" s="121">
        <v>296910.90999999997</v>
      </c>
      <c r="G72" s="121">
        <v>14965</v>
      </c>
      <c r="H72" s="121">
        <v>73543.210000000006</v>
      </c>
      <c r="I72" s="56">
        <v>618526.55000000005</v>
      </c>
      <c r="J72" s="56">
        <v>190914.07</v>
      </c>
      <c r="L72" s="270">
        <v>9975</v>
      </c>
      <c r="Q72" s="56">
        <v>-894450.52</v>
      </c>
      <c r="R72" s="56">
        <v>1909993.72</v>
      </c>
      <c r="S72" s="98">
        <v>607863.03</v>
      </c>
      <c r="U72" s="98">
        <v>179.4</v>
      </c>
      <c r="V72" s="98">
        <v>395520</v>
      </c>
      <c r="X72" s="122">
        <v>612820</v>
      </c>
      <c r="AA72" s="122">
        <v>143160.57</v>
      </c>
      <c r="AB72" s="122">
        <v>48692.32</v>
      </c>
      <c r="AD72" s="96">
        <f t="shared" si="7"/>
        <v>385419.12</v>
      </c>
      <c r="AE72" s="44">
        <f t="shared" si="8"/>
        <v>9975</v>
      </c>
      <c r="AF72" s="102">
        <f t="shared" si="9"/>
        <v>375444.12</v>
      </c>
      <c r="AG72" s="103">
        <f t="shared" si="10"/>
        <v>1003562.43</v>
      </c>
      <c r="AH72" s="29">
        <f t="shared" si="11"/>
        <v>804672.89</v>
      </c>
      <c r="AI72" s="16">
        <f t="shared" si="12"/>
        <v>198889.54000000004</v>
      </c>
    </row>
    <row r="73" spans="1:35" x14ac:dyDescent="0.2">
      <c r="A73" t="s">
        <v>294</v>
      </c>
      <c r="B73" t="s">
        <v>4</v>
      </c>
      <c r="C73" s="74">
        <v>3398</v>
      </c>
      <c r="D73" s="74" t="s">
        <v>674</v>
      </c>
      <c r="E73" s="56" t="s">
        <v>2104</v>
      </c>
      <c r="F73" s="121">
        <v>93265.57</v>
      </c>
      <c r="G73" s="121">
        <v>10196.030000000001</v>
      </c>
      <c r="H73" s="121">
        <v>123193.22</v>
      </c>
      <c r="I73" s="56">
        <v>275345.90999999997</v>
      </c>
      <c r="J73" s="56">
        <v>23933.84</v>
      </c>
      <c r="L73" s="270">
        <v>0</v>
      </c>
      <c r="Q73" s="56">
        <v>-953667.24</v>
      </c>
      <c r="R73" s="56">
        <v>1439320.15</v>
      </c>
      <c r="S73" s="98">
        <v>722497.53</v>
      </c>
      <c r="V73" s="98">
        <v>206136</v>
      </c>
      <c r="X73" s="122">
        <v>543006</v>
      </c>
      <c r="AA73" s="122">
        <v>264787.11</v>
      </c>
      <c r="AB73" s="122">
        <v>46988.76</v>
      </c>
      <c r="AD73" s="96">
        <f t="shared" si="7"/>
        <v>226654.82</v>
      </c>
      <c r="AE73" s="44">
        <f t="shared" si="8"/>
        <v>0</v>
      </c>
      <c r="AF73" s="102">
        <f t="shared" si="9"/>
        <v>226654.82</v>
      </c>
      <c r="AG73" s="103">
        <f t="shared" si="10"/>
        <v>928633.53</v>
      </c>
      <c r="AH73" s="29">
        <f t="shared" si="11"/>
        <v>854781.87</v>
      </c>
      <c r="AI73" s="16">
        <f t="shared" si="12"/>
        <v>73851.660000000033</v>
      </c>
    </row>
    <row r="74" spans="1:35" x14ac:dyDescent="0.2">
      <c r="A74" t="s">
        <v>294</v>
      </c>
      <c r="B74" t="s">
        <v>4</v>
      </c>
      <c r="C74" s="74">
        <v>4777</v>
      </c>
      <c r="D74" s="74" t="s">
        <v>675</v>
      </c>
      <c r="E74" s="56" t="s">
        <v>2105</v>
      </c>
      <c r="F74" s="121">
        <v>460272.74</v>
      </c>
      <c r="G74" s="121">
        <v>13053</v>
      </c>
      <c r="H74" s="121">
        <v>80999.570000000007</v>
      </c>
      <c r="I74" s="56">
        <v>957400.75</v>
      </c>
      <c r="J74" s="56">
        <v>192368.33</v>
      </c>
      <c r="Q74" s="56">
        <v>-3371071.5</v>
      </c>
      <c r="R74" s="56">
        <v>4868817.07</v>
      </c>
      <c r="S74" s="98">
        <v>729086.51</v>
      </c>
      <c r="V74" s="98">
        <v>112950</v>
      </c>
      <c r="X74" s="122">
        <v>342910</v>
      </c>
      <c r="Y74" s="122">
        <v>950</v>
      </c>
      <c r="AA74" s="122">
        <v>215294.29</v>
      </c>
      <c r="AB74" s="122">
        <v>43737.4</v>
      </c>
      <c r="AD74" s="96">
        <f t="shared" si="7"/>
        <v>554325.31000000006</v>
      </c>
      <c r="AE74" s="44">
        <f t="shared" si="8"/>
        <v>0</v>
      </c>
      <c r="AF74" s="102">
        <f t="shared" si="9"/>
        <v>554325.31000000006</v>
      </c>
      <c r="AG74" s="103">
        <f t="shared" si="10"/>
        <v>842036.51</v>
      </c>
      <c r="AH74" s="29">
        <f t="shared" si="11"/>
        <v>602891.69000000006</v>
      </c>
      <c r="AI74" s="16">
        <f t="shared" si="12"/>
        <v>239144.81999999995</v>
      </c>
    </row>
    <row r="75" spans="1:35" x14ac:dyDescent="0.2">
      <c r="A75" t="s">
        <v>294</v>
      </c>
      <c r="B75" t="s">
        <v>4</v>
      </c>
      <c r="C75" s="74">
        <v>2834</v>
      </c>
      <c r="D75" s="74" t="s">
        <v>676</v>
      </c>
      <c r="E75" s="56" t="s">
        <v>2106</v>
      </c>
      <c r="F75" s="121">
        <v>146983.45000000001</v>
      </c>
      <c r="G75" s="121">
        <v>0</v>
      </c>
      <c r="H75" s="121">
        <v>38183.589999999997</v>
      </c>
      <c r="I75" s="56">
        <v>459791.09</v>
      </c>
      <c r="J75" s="56">
        <v>149056.45000000001</v>
      </c>
      <c r="L75" s="270">
        <v>80550</v>
      </c>
      <c r="Q75" s="56">
        <v>276457.03000000003</v>
      </c>
      <c r="R75" s="56">
        <v>310741.76000000001</v>
      </c>
      <c r="S75" s="98">
        <v>304812.59000000003</v>
      </c>
      <c r="V75" s="98">
        <v>430000</v>
      </c>
      <c r="X75" s="122">
        <v>513054</v>
      </c>
      <c r="AA75" s="122">
        <v>59180.36</v>
      </c>
      <c r="AB75" s="122">
        <v>33496.44</v>
      </c>
      <c r="AD75" s="96">
        <f t="shared" si="7"/>
        <v>185167.04</v>
      </c>
      <c r="AE75" s="44">
        <f t="shared" si="8"/>
        <v>80550</v>
      </c>
      <c r="AF75" s="102">
        <f t="shared" si="9"/>
        <v>104617.04000000001</v>
      </c>
      <c r="AG75" s="103">
        <f t="shared" si="10"/>
        <v>734812.59000000008</v>
      </c>
      <c r="AH75" s="29">
        <f t="shared" si="11"/>
        <v>605730.80000000005</v>
      </c>
      <c r="AI75" s="16">
        <f t="shared" si="12"/>
        <v>129081.79000000004</v>
      </c>
    </row>
    <row r="76" spans="1:35" x14ac:dyDescent="0.2">
      <c r="A76" t="s">
        <v>294</v>
      </c>
      <c r="B76" t="s">
        <v>4</v>
      </c>
      <c r="C76" s="74">
        <v>2338</v>
      </c>
      <c r="D76" s="74" t="s">
        <v>677</v>
      </c>
      <c r="E76" s="56" t="s">
        <v>2107</v>
      </c>
      <c r="F76" s="121">
        <v>96235.44</v>
      </c>
      <c r="G76" s="121">
        <v>21872</v>
      </c>
      <c r="H76" s="121">
        <v>60522.57</v>
      </c>
      <c r="I76" s="56">
        <v>214650.87</v>
      </c>
      <c r="J76" s="56">
        <v>148922.51999999999</v>
      </c>
      <c r="Q76" s="56">
        <v>-2648078.71</v>
      </c>
      <c r="R76" s="56">
        <v>3225580.14</v>
      </c>
      <c r="S76" s="98">
        <v>358614.8</v>
      </c>
      <c r="V76" s="98">
        <v>120520</v>
      </c>
      <c r="W76" s="98">
        <v>1000</v>
      </c>
      <c r="X76" s="122">
        <v>213220</v>
      </c>
      <c r="AA76" s="122">
        <v>141219.99</v>
      </c>
      <c r="AB76" s="122">
        <v>46857.84</v>
      </c>
      <c r="AD76" s="96">
        <f t="shared" si="7"/>
        <v>178630.01</v>
      </c>
      <c r="AE76" s="44">
        <f t="shared" si="8"/>
        <v>0</v>
      </c>
      <c r="AF76" s="102">
        <f t="shared" si="9"/>
        <v>178630.01</v>
      </c>
      <c r="AG76" s="103">
        <f t="shared" si="10"/>
        <v>480134.8</v>
      </c>
      <c r="AH76" s="29">
        <f t="shared" si="11"/>
        <v>401297.82999999996</v>
      </c>
      <c r="AI76" s="16">
        <f t="shared" si="12"/>
        <v>78836.97000000003</v>
      </c>
    </row>
    <row r="77" spans="1:35" x14ac:dyDescent="0.2">
      <c r="A77" t="s">
        <v>294</v>
      </c>
      <c r="B77" t="s">
        <v>4</v>
      </c>
      <c r="C77" s="74">
        <v>4468</v>
      </c>
      <c r="D77" s="74" t="s">
        <v>678</v>
      </c>
      <c r="E77" s="56" t="s">
        <v>2108</v>
      </c>
      <c r="F77" s="121">
        <v>526558.42000000004</v>
      </c>
      <c r="G77" s="121">
        <v>7383.72</v>
      </c>
      <c r="H77" s="121">
        <v>40305.199999999997</v>
      </c>
      <c r="I77" s="56">
        <v>478533.49</v>
      </c>
      <c r="J77" s="56">
        <v>263415.59999999998</v>
      </c>
      <c r="O77" s="56">
        <v>179525</v>
      </c>
      <c r="Q77" s="56">
        <v>-1522828.36</v>
      </c>
      <c r="R77" s="56">
        <v>2484321.89</v>
      </c>
      <c r="S77" s="98">
        <v>841215.19</v>
      </c>
      <c r="V77" s="98">
        <v>268440</v>
      </c>
      <c r="W77" s="98">
        <v>300</v>
      </c>
      <c r="X77" s="122">
        <v>581440</v>
      </c>
      <c r="AA77" s="122">
        <v>270588.28999999998</v>
      </c>
      <c r="AB77" s="122">
        <v>46741</v>
      </c>
      <c r="AD77" s="96">
        <f t="shared" si="7"/>
        <v>574247.34</v>
      </c>
      <c r="AE77" s="44">
        <f t="shared" si="8"/>
        <v>0</v>
      </c>
      <c r="AF77" s="102">
        <f t="shared" si="9"/>
        <v>574247.34</v>
      </c>
      <c r="AG77" s="103">
        <f t="shared" si="10"/>
        <v>1109955.19</v>
      </c>
      <c r="AH77" s="29">
        <f t="shared" si="11"/>
        <v>898769.29</v>
      </c>
      <c r="AI77" s="16">
        <f t="shared" si="12"/>
        <v>211185.89999999991</v>
      </c>
    </row>
    <row r="78" spans="1:35" x14ac:dyDescent="0.2">
      <c r="A78" t="s">
        <v>294</v>
      </c>
      <c r="B78" t="s">
        <v>4</v>
      </c>
      <c r="C78" s="74">
        <v>1481</v>
      </c>
      <c r="D78" s="74" t="s">
        <v>679</v>
      </c>
      <c r="E78" s="56" t="s">
        <v>2116</v>
      </c>
      <c r="F78" s="121">
        <v>168390.71</v>
      </c>
      <c r="G78" s="121">
        <v>0</v>
      </c>
      <c r="H78" s="121">
        <v>39086.120000000003</v>
      </c>
      <c r="I78" s="56">
        <v>294181.24</v>
      </c>
      <c r="J78" s="56">
        <v>43131.49</v>
      </c>
      <c r="Q78" s="56">
        <v>-933912.4</v>
      </c>
      <c r="R78" s="56">
        <v>1412549.96</v>
      </c>
      <c r="S78" s="98">
        <v>314005.32</v>
      </c>
      <c r="W78" s="98">
        <v>373410</v>
      </c>
      <c r="X78" s="122">
        <v>457250</v>
      </c>
      <c r="AA78" s="122">
        <v>111191.67999999999</v>
      </c>
      <c r="AB78" s="122">
        <v>46305.64</v>
      </c>
      <c r="AD78" s="96">
        <f t="shared" si="7"/>
        <v>207476.83</v>
      </c>
      <c r="AE78" s="44">
        <f t="shared" si="8"/>
        <v>0</v>
      </c>
      <c r="AF78" s="102">
        <f t="shared" si="9"/>
        <v>207476.83</v>
      </c>
      <c r="AG78" s="103">
        <f t="shared" si="10"/>
        <v>687415.32000000007</v>
      </c>
      <c r="AH78" s="29">
        <f t="shared" si="11"/>
        <v>614747.31999999995</v>
      </c>
      <c r="AI78" s="16">
        <f t="shared" si="12"/>
        <v>72668.000000000116</v>
      </c>
    </row>
    <row r="79" spans="1:35" x14ac:dyDescent="0.2">
      <c r="A79" t="s">
        <v>294</v>
      </c>
      <c r="B79" t="s">
        <v>4</v>
      </c>
      <c r="C79" s="74">
        <v>2622</v>
      </c>
      <c r="D79" s="74" t="s">
        <v>680</v>
      </c>
      <c r="E79" s="56" t="s">
        <v>2119</v>
      </c>
      <c r="F79" s="121">
        <v>367330.68</v>
      </c>
      <c r="G79" s="121">
        <v>25170</v>
      </c>
      <c r="H79" s="121">
        <v>70073.25</v>
      </c>
      <c r="I79" s="56">
        <v>756038.64</v>
      </c>
      <c r="J79" s="56">
        <v>16443.16</v>
      </c>
      <c r="K79" s="270">
        <v>900</v>
      </c>
      <c r="Q79" s="56">
        <v>-1131637.8700000001</v>
      </c>
      <c r="R79" s="56">
        <v>2368149.29</v>
      </c>
      <c r="S79" s="98">
        <v>445766.97</v>
      </c>
      <c r="V79" s="98">
        <v>459810</v>
      </c>
      <c r="X79" s="122">
        <v>555825</v>
      </c>
      <c r="AA79" s="122">
        <v>203638.98</v>
      </c>
      <c r="AB79" s="122">
        <v>46986.68</v>
      </c>
      <c r="AD79" s="96">
        <f t="shared" si="7"/>
        <v>462573.93</v>
      </c>
      <c r="AE79" s="44">
        <f t="shared" si="8"/>
        <v>900</v>
      </c>
      <c r="AF79" s="102">
        <f t="shared" si="9"/>
        <v>461673.93</v>
      </c>
      <c r="AG79" s="103">
        <f t="shared" si="10"/>
        <v>905576.97</v>
      </c>
      <c r="AH79" s="29">
        <f t="shared" si="11"/>
        <v>806450.66</v>
      </c>
      <c r="AI79" s="16">
        <f t="shared" si="12"/>
        <v>99126.309999999939</v>
      </c>
    </row>
    <row r="80" spans="1:35" x14ac:dyDescent="0.2">
      <c r="A80" t="s">
        <v>297</v>
      </c>
      <c r="B80" t="s">
        <v>5</v>
      </c>
      <c r="C80" s="74">
        <v>4703</v>
      </c>
      <c r="D80" s="74" t="s">
        <v>681</v>
      </c>
      <c r="E80" s="56" t="s">
        <v>2109</v>
      </c>
      <c r="F80" s="121">
        <v>366801.5</v>
      </c>
      <c r="G80" s="121">
        <v>2479</v>
      </c>
      <c r="H80" s="121">
        <v>39841</v>
      </c>
      <c r="I80" s="56">
        <v>496015.12</v>
      </c>
      <c r="J80" s="56">
        <v>340990.34</v>
      </c>
      <c r="L80" s="270">
        <v>21960</v>
      </c>
      <c r="Q80" s="56">
        <v>-1476227.03</v>
      </c>
      <c r="R80" s="56">
        <v>2500428.33</v>
      </c>
      <c r="S80" s="98">
        <v>645838.66</v>
      </c>
      <c r="V80" s="98">
        <v>437806.3</v>
      </c>
      <c r="X80" s="122">
        <v>574824.30000000005</v>
      </c>
      <c r="Z80" s="122">
        <v>0</v>
      </c>
      <c r="AA80" s="122">
        <v>228566.36</v>
      </c>
      <c r="AB80" s="122">
        <v>63647.64</v>
      </c>
      <c r="AD80" s="96">
        <f t="shared" si="7"/>
        <v>409121.5</v>
      </c>
      <c r="AE80" s="44">
        <f t="shared" si="8"/>
        <v>21960</v>
      </c>
      <c r="AF80" s="102">
        <f t="shared" si="9"/>
        <v>387161.5</v>
      </c>
      <c r="AG80" s="103">
        <f t="shared" si="10"/>
        <v>1083644.96</v>
      </c>
      <c r="AH80" s="29">
        <f t="shared" si="11"/>
        <v>867038.3</v>
      </c>
      <c r="AI80" s="16">
        <f t="shared" si="12"/>
        <v>216606.65999999992</v>
      </c>
    </row>
    <row r="81" spans="1:35" x14ac:dyDescent="0.2">
      <c r="A81" t="s">
        <v>297</v>
      </c>
      <c r="B81" t="s">
        <v>5</v>
      </c>
      <c r="C81" s="74">
        <v>1824</v>
      </c>
      <c r="D81" s="74" t="s">
        <v>682</v>
      </c>
      <c r="E81" s="56" t="s">
        <v>2110</v>
      </c>
      <c r="F81" s="121">
        <v>251185.12</v>
      </c>
      <c r="G81" s="121">
        <v>134</v>
      </c>
      <c r="H81" s="121">
        <v>55782.91</v>
      </c>
      <c r="I81" s="56">
        <v>5</v>
      </c>
      <c r="J81" s="56">
        <v>250171.82</v>
      </c>
      <c r="L81" s="270">
        <v>12750</v>
      </c>
      <c r="Q81" s="56">
        <v>-1733354.94</v>
      </c>
      <c r="R81" s="56">
        <v>2140561.41</v>
      </c>
      <c r="S81" s="98">
        <v>436046.75</v>
      </c>
      <c r="T81" s="98">
        <v>37805</v>
      </c>
      <c r="V81" s="98">
        <v>282040</v>
      </c>
      <c r="X81" s="122">
        <v>452680</v>
      </c>
      <c r="AA81" s="122">
        <v>110215.69</v>
      </c>
      <c r="AB81" s="122">
        <v>26247.68</v>
      </c>
      <c r="AD81" s="96">
        <f t="shared" si="7"/>
        <v>307102.03000000003</v>
      </c>
      <c r="AE81" s="44">
        <f t="shared" si="8"/>
        <v>12750</v>
      </c>
      <c r="AF81" s="102">
        <f t="shared" si="9"/>
        <v>294352.03000000003</v>
      </c>
      <c r="AG81" s="103">
        <f t="shared" si="10"/>
        <v>755891.75</v>
      </c>
      <c r="AH81" s="29">
        <f t="shared" si="11"/>
        <v>589143.37</v>
      </c>
      <c r="AI81" s="16">
        <f t="shared" si="12"/>
        <v>166748.38</v>
      </c>
    </row>
    <row r="82" spans="1:35" x14ac:dyDescent="0.2">
      <c r="A82" t="s">
        <v>297</v>
      </c>
      <c r="B82" t="s">
        <v>5</v>
      </c>
      <c r="C82" s="74">
        <v>4449</v>
      </c>
      <c r="D82" s="74" t="s">
        <v>683</v>
      </c>
      <c r="E82" s="56" t="s">
        <v>2111</v>
      </c>
      <c r="F82" s="121">
        <v>383646.65</v>
      </c>
      <c r="G82" s="121">
        <v>1172.5</v>
      </c>
      <c r="H82" s="121">
        <v>38521.61</v>
      </c>
      <c r="I82" s="56">
        <v>865754.7</v>
      </c>
      <c r="J82" s="56">
        <v>625784.57999999996</v>
      </c>
      <c r="L82" s="270">
        <v>132225</v>
      </c>
      <c r="Q82" s="56">
        <v>-489112.87</v>
      </c>
      <c r="R82" s="56">
        <v>2191938.59</v>
      </c>
      <c r="S82" s="98">
        <v>717271.56</v>
      </c>
      <c r="T82" s="98">
        <v>82278</v>
      </c>
      <c r="V82" s="98">
        <v>399573</v>
      </c>
      <c r="X82" s="122">
        <v>702093</v>
      </c>
      <c r="AA82" s="122">
        <v>196645.52</v>
      </c>
      <c r="AB82" s="122">
        <v>110676.72</v>
      </c>
      <c r="AD82" s="96">
        <f t="shared" si="7"/>
        <v>423340.76</v>
      </c>
      <c r="AE82" s="44">
        <f t="shared" si="8"/>
        <v>132225</v>
      </c>
      <c r="AF82" s="102">
        <f t="shared" si="9"/>
        <v>291115.76</v>
      </c>
      <c r="AG82" s="103">
        <f t="shared" si="10"/>
        <v>1199122.56</v>
      </c>
      <c r="AH82" s="29">
        <f t="shared" si="11"/>
        <v>1009415.24</v>
      </c>
      <c r="AI82" s="16">
        <f t="shared" si="12"/>
        <v>189707.32000000007</v>
      </c>
    </row>
    <row r="83" spans="1:35" x14ac:dyDescent="0.2">
      <c r="A83" t="s">
        <v>297</v>
      </c>
      <c r="B83" t="s">
        <v>5</v>
      </c>
      <c r="C83" s="74">
        <v>4777</v>
      </c>
      <c r="D83" s="74" t="s">
        <v>684</v>
      </c>
      <c r="E83" s="56" t="s">
        <v>2112</v>
      </c>
      <c r="F83" s="121">
        <v>493628.76</v>
      </c>
      <c r="G83" s="121">
        <v>2546</v>
      </c>
      <c r="H83" s="121">
        <v>92538.82</v>
      </c>
      <c r="I83" s="56">
        <v>1121438.54</v>
      </c>
      <c r="J83" s="56">
        <v>423167.58</v>
      </c>
      <c r="K83" s="270">
        <v>0</v>
      </c>
      <c r="L83" s="270">
        <v>26481.3</v>
      </c>
      <c r="Q83" s="56">
        <v>-1998886.27</v>
      </c>
      <c r="R83" s="56">
        <v>4194803.6500000004</v>
      </c>
      <c r="S83" s="98">
        <v>398824.21</v>
      </c>
      <c r="V83" s="98">
        <v>599268.5</v>
      </c>
      <c r="X83" s="122">
        <v>690828.5</v>
      </c>
      <c r="AA83" s="122">
        <v>253324.71</v>
      </c>
      <c r="AB83" s="122">
        <v>130172.48</v>
      </c>
      <c r="AD83" s="96">
        <f t="shared" si="7"/>
        <v>588713.58000000007</v>
      </c>
      <c r="AE83" s="44">
        <f t="shared" si="8"/>
        <v>26481.3</v>
      </c>
      <c r="AF83" s="102">
        <f t="shared" si="9"/>
        <v>562232.28</v>
      </c>
      <c r="AG83" s="103">
        <f t="shared" si="10"/>
        <v>998092.71</v>
      </c>
      <c r="AH83" s="29">
        <f t="shared" si="11"/>
        <v>1074325.69</v>
      </c>
      <c r="AI83" s="16">
        <f t="shared" si="12"/>
        <v>-76232.979999999981</v>
      </c>
    </row>
    <row r="84" spans="1:35" x14ac:dyDescent="0.2">
      <c r="A84" t="s">
        <v>297</v>
      </c>
      <c r="B84" t="s">
        <v>5</v>
      </c>
      <c r="C84" s="74">
        <v>2103</v>
      </c>
      <c r="D84" s="74" t="s">
        <v>685</v>
      </c>
      <c r="E84" s="56" t="s">
        <v>2113</v>
      </c>
      <c r="F84" s="121">
        <v>85041.65</v>
      </c>
      <c r="G84" s="121">
        <v>100.5</v>
      </c>
      <c r="H84" s="121">
        <v>22891.71</v>
      </c>
      <c r="I84" s="56">
        <v>661819.42000000004</v>
      </c>
      <c r="J84" s="56">
        <v>231773.24</v>
      </c>
      <c r="L84" s="270">
        <v>18300</v>
      </c>
      <c r="Q84" s="56">
        <v>-1136821.27</v>
      </c>
      <c r="R84" s="56">
        <v>2119139.65</v>
      </c>
      <c r="S84" s="98">
        <v>359743.79</v>
      </c>
      <c r="V84" s="98">
        <v>373671</v>
      </c>
      <c r="X84" s="122">
        <v>525716</v>
      </c>
      <c r="AA84" s="122">
        <v>112009.36</v>
      </c>
      <c r="AB84" s="122">
        <v>86670.29</v>
      </c>
      <c r="AD84" s="96">
        <f t="shared" si="7"/>
        <v>108033.85999999999</v>
      </c>
      <c r="AE84" s="44">
        <f t="shared" si="8"/>
        <v>18300</v>
      </c>
      <c r="AF84" s="102">
        <f t="shared" si="9"/>
        <v>89733.859999999986</v>
      </c>
      <c r="AG84" s="103">
        <f t="shared" si="10"/>
        <v>733414.79</v>
      </c>
      <c r="AH84" s="29">
        <f t="shared" si="11"/>
        <v>724395.65</v>
      </c>
      <c r="AI84" s="16">
        <f t="shared" si="12"/>
        <v>9019.140000000014</v>
      </c>
    </row>
    <row r="85" spans="1:35" x14ac:dyDescent="0.2">
      <c r="A85" t="s">
        <v>297</v>
      </c>
      <c r="B85" t="s">
        <v>5</v>
      </c>
      <c r="C85" s="74">
        <v>5166</v>
      </c>
      <c r="D85" s="74" t="s">
        <v>686</v>
      </c>
      <c r="E85" s="56" t="s">
        <v>2114</v>
      </c>
      <c r="F85" s="121">
        <v>511693.05</v>
      </c>
      <c r="G85" s="121">
        <v>580</v>
      </c>
      <c r="H85" s="121">
        <v>49730.52</v>
      </c>
      <c r="I85" s="56">
        <v>293657.08</v>
      </c>
      <c r="J85" s="56">
        <v>406760.9</v>
      </c>
      <c r="L85" s="270">
        <v>55368.55</v>
      </c>
      <c r="Q85" s="56">
        <v>174977.5</v>
      </c>
      <c r="R85" s="56">
        <v>1096893.17</v>
      </c>
      <c r="S85" s="98">
        <v>486471.67999999999</v>
      </c>
      <c r="V85" s="98">
        <v>523700</v>
      </c>
      <c r="X85" s="122">
        <v>608000</v>
      </c>
      <c r="AA85" s="122">
        <v>281453.11</v>
      </c>
      <c r="AB85" s="122">
        <v>89960.24</v>
      </c>
      <c r="AD85" s="96">
        <f t="shared" si="7"/>
        <v>562003.56999999995</v>
      </c>
      <c r="AE85" s="44">
        <f t="shared" si="8"/>
        <v>55368.55</v>
      </c>
      <c r="AF85" s="102">
        <f t="shared" si="9"/>
        <v>506635.01999999996</v>
      </c>
      <c r="AG85" s="103">
        <f t="shared" si="10"/>
        <v>1010171.6799999999</v>
      </c>
      <c r="AH85" s="29">
        <f t="shared" si="11"/>
        <v>979413.35</v>
      </c>
      <c r="AI85" s="16">
        <f t="shared" si="12"/>
        <v>30758.329999999958</v>
      </c>
    </row>
    <row r="86" spans="1:35" x14ac:dyDescent="0.2">
      <c r="A86" t="s">
        <v>297</v>
      </c>
      <c r="B86" t="s">
        <v>5</v>
      </c>
      <c r="C86" s="74">
        <v>3557</v>
      </c>
      <c r="D86" s="74" t="s">
        <v>687</v>
      </c>
      <c r="E86" s="56" t="s">
        <v>2115</v>
      </c>
      <c r="F86" s="121">
        <v>427464.83</v>
      </c>
      <c r="G86" s="121">
        <v>1717.09</v>
      </c>
      <c r="H86" s="121">
        <v>34220.720000000001</v>
      </c>
      <c r="I86" s="56">
        <v>392444</v>
      </c>
      <c r="J86" s="56">
        <v>261181.65</v>
      </c>
      <c r="L86" s="270">
        <v>22782.95</v>
      </c>
      <c r="Q86" s="56">
        <v>-2020759.86</v>
      </c>
      <c r="R86" s="56">
        <v>3207738.11</v>
      </c>
      <c r="S86" s="98">
        <v>290269.03999999998</v>
      </c>
      <c r="V86" s="98">
        <v>434621</v>
      </c>
      <c r="W86" s="98">
        <v>6000</v>
      </c>
      <c r="X86" s="122">
        <v>482141</v>
      </c>
      <c r="AA86" s="122">
        <v>210605.11</v>
      </c>
      <c r="AB86" s="122">
        <v>97926.84</v>
      </c>
      <c r="AD86" s="96">
        <f t="shared" si="7"/>
        <v>463402.64</v>
      </c>
      <c r="AE86" s="44">
        <f t="shared" si="8"/>
        <v>22782.95</v>
      </c>
      <c r="AF86" s="102">
        <f t="shared" si="9"/>
        <v>440619.69</v>
      </c>
      <c r="AG86" s="103">
        <f t="shared" si="10"/>
        <v>730890.04</v>
      </c>
      <c r="AH86" s="29">
        <f t="shared" si="11"/>
        <v>790672.95</v>
      </c>
      <c r="AI86" s="16">
        <f t="shared" si="12"/>
        <v>-59782.909999999916</v>
      </c>
    </row>
  </sheetData>
  <autoFilter ref="A1:AI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0"/>
  <sheetViews>
    <sheetView zoomScale="110" zoomScaleNormal="110" workbookViewId="0">
      <selection sqref="A1:AE1048576"/>
    </sheetView>
  </sheetViews>
  <sheetFormatPr defaultColWidth="33.125" defaultRowHeight="14.25" x14ac:dyDescent="0.2"/>
  <cols>
    <col min="1" max="1" width="33.125" style="56"/>
    <col min="2" max="5" width="33.125" style="121"/>
    <col min="6" max="10" width="33.125" style="56"/>
    <col min="11" max="14" width="33.125" style="270"/>
    <col min="15" max="18" width="33.125" style="56"/>
    <col min="19" max="23" width="33.125" style="98"/>
    <col min="24" max="31" width="33.125" style="122"/>
    <col min="32" max="16384" width="33.125" style="56"/>
  </cols>
  <sheetData>
    <row r="1" spans="1:31" x14ac:dyDescent="0.2">
      <c r="A1" s="56" t="s">
        <v>590</v>
      </c>
      <c r="B1" s="121" t="s">
        <v>1439</v>
      </c>
      <c r="C1" s="121" t="s">
        <v>1440</v>
      </c>
      <c r="D1" s="121" t="s">
        <v>1441</v>
      </c>
      <c r="E1" s="121" t="s">
        <v>1442</v>
      </c>
      <c r="F1" s="56" t="s">
        <v>2121</v>
      </c>
      <c r="G1" s="56" t="s">
        <v>1443</v>
      </c>
      <c r="H1" s="56" t="s">
        <v>1444</v>
      </c>
      <c r="I1" s="56" t="s">
        <v>1445</v>
      </c>
      <c r="J1" s="56" t="s">
        <v>1446</v>
      </c>
      <c r="K1" s="270" t="s">
        <v>1447</v>
      </c>
      <c r="L1" s="270" t="s">
        <v>1448</v>
      </c>
      <c r="M1" s="270" t="s">
        <v>1449</v>
      </c>
      <c r="N1" s="270" t="s">
        <v>1450</v>
      </c>
      <c r="O1" s="56" t="s">
        <v>1451</v>
      </c>
      <c r="P1" s="56" t="s">
        <v>1452</v>
      </c>
      <c r="Q1" s="56" t="s">
        <v>1453</v>
      </c>
      <c r="R1" s="56" t="s">
        <v>1454</v>
      </c>
      <c r="S1" s="98" t="s">
        <v>1456</v>
      </c>
      <c r="T1" s="98" t="s">
        <v>1457</v>
      </c>
      <c r="U1" s="98" t="s">
        <v>1458</v>
      </c>
      <c r="V1" s="98" t="s">
        <v>1459</v>
      </c>
      <c r="W1" s="98" t="s">
        <v>1460</v>
      </c>
      <c r="X1" s="122" t="s">
        <v>1461</v>
      </c>
      <c r="Y1" s="122" t="s">
        <v>1462</v>
      </c>
      <c r="Z1" s="122" t="s">
        <v>1463</v>
      </c>
      <c r="AA1" s="122" t="s">
        <v>1464</v>
      </c>
      <c r="AB1" s="122" t="s">
        <v>1465</v>
      </c>
      <c r="AC1" s="122" t="s">
        <v>1905</v>
      </c>
      <c r="AD1" s="122" t="s">
        <v>1467</v>
      </c>
      <c r="AE1" s="122" t="s">
        <v>1468</v>
      </c>
    </row>
    <row r="2" spans="1:31" x14ac:dyDescent="0.2">
      <c r="A2" s="56" t="s">
        <v>591</v>
      </c>
      <c r="B2" s="121" t="s">
        <v>1469</v>
      </c>
      <c r="C2" s="121" t="s">
        <v>1470</v>
      </c>
      <c r="D2" s="121" t="s">
        <v>1471</v>
      </c>
      <c r="E2" s="121" t="s">
        <v>1472</v>
      </c>
      <c r="F2" s="56" t="s">
        <v>2122</v>
      </c>
      <c r="G2" s="56" t="s">
        <v>1473</v>
      </c>
      <c r="H2" s="56" t="s">
        <v>1474</v>
      </c>
      <c r="I2" s="56" t="s">
        <v>1475</v>
      </c>
      <c r="J2" s="56" t="s">
        <v>1476</v>
      </c>
      <c r="K2" s="270" t="s">
        <v>1477</v>
      </c>
      <c r="L2" s="270" t="s">
        <v>1478</v>
      </c>
      <c r="M2" s="270" t="s">
        <v>1479</v>
      </c>
      <c r="N2" s="270" t="s">
        <v>1480</v>
      </c>
      <c r="O2" s="56" t="s">
        <v>1481</v>
      </c>
      <c r="P2" s="56" t="s">
        <v>1482</v>
      </c>
      <c r="Q2" s="56" t="s">
        <v>1483</v>
      </c>
      <c r="R2" s="56" t="s">
        <v>1484</v>
      </c>
      <c r="S2" s="98" t="s">
        <v>1486</v>
      </c>
      <c r="T2" s="98" t="s">
        <v>1487</v>
      </c>
      <c r="U2" s="98" t="s">
        <v>1488</v>
      </c>
      <c r="V2" s="98" t="s">
        <v>1489</v>
      </c>
      <c r="W2" s="98" t="s">
        <v>1490</v>
      </c>
      <c r="X2" s="122" t="s">
        <v>1491</v>
      </c>
      <c r="Y2" s="122" t="s">
        <v>1492</v>
      </c>
      <c r="Z2" s="122" t="s">
        <v>1493</v>
      </c>
      <c r="AA2" s="122" t="s">
        <v>1494</v>
      </c>
      <c r="AB2" s="122" t="s">
        <v>1495</v>
      </c>
      <c r="AC2" s="122" t="s">
        <v>1907</v>
      </c>
      <c r="AD2" s="122" t="s">
        <v>1497</v>
      </c>
      <c r="AE2" s="122" t="s">
        <v>1498</v>
      </c>
    </row>
    <row r="3" spans="1:31" x14ac:dyDescent="0.2">
      <c r="A3" s="56" t="s">
        <v>592</v>
      </c>
      <c r="B3" s="121">
        <v>139624277.08000001</v>
      </c>
      <c r="C3" s="121">
        <v>13937396.26</v>
      </c>
      <c r="D3" s="121">
        <v>33802654.090000004</v>
      </c>
      <c r="E3" s="121">
        <v>8789</v>
      </c>
      <c r="F3" s="56">
        <v>0</v>
      </c>
      <c r="G3" s="56">
        <v>180472554.66999999</v>
      </c>
      <c r="H3" s="56">
        <v>83003271.299999997</v>
      </c>
      <c r="I3" s="56">
        <v>3500</v>
      </c>
      <c r="J3" s="56">
        <v>0</v>
      </c>
      <c r="K3" s="270">
        <v>2159261.19</v>
      </c>
      <c r="L3" s="270">
        <v>15876098.810000001</v>
      </c>
      <c r="M3" s="270">
        <v>2126135.12</v>
      </c>
      <c r="N3" s="270">
        <v>708974.56</v>
      </c>
      <c r="O3" s="56">
        <v>3072221.43</v>
      </c>
      <c r="P3" s="56">
        <v>-542803.63</v>
      </c>
      <c r="Q3" s="56">
        <v>20892296.309999999</v>
      </c>
      <c r="R3" s="56">
        <v>510778944.86000001</v>
      </c>
      <c r="S3" s="98">
        <v>130244445.97</v>
      </c>
      <c r="T3" s="98">
        <v>5509851.29</v>
      </c>
      <c r="U3" s="98">
        <v>4000.92</v>
      </c>
      <c r="V3" s="98">
        <v>105950562.09</v>
      </c>
      <c r="W3" s="98">
        <v>7781013.6699999999</v>
      </c>
      <c r="X3" s="122">
        <v>154687062.97999999</v>
      </c>
      <c r="Y3" s="122">
        <v>160477</v>
      </c>
      <c r="Z3" s="122">
        <v>61112</v>
      </c>
      <c r="AA3" s="122">
        <v>64344460.219999999</v>
      </c>
      <c r="AB3" s="122">
        <v>18599253.210000001</v>
      </c>
      <c r="AC3" s="122">
        <v>182389.27</v>
      </c>
      <c r="AD3" s="122">
        <v>661871.59</v>
      </c>
      <c r="AE3" s="122">
        <v>1116994.3500000001</v>
      </c>
    </row>
    <row r="9" spans="1:31" x14ac:dyDescent="0.2">
      <c r="A9" s="56" t="s">
        <v>15</v>
      </c>
      <c r="B9" s="121">
        <v>197596.68</v>
      </c>
      <c r="D9" s="121">
        <v>54354</v>
      </c>
      <c r="G9" s="56">
        <v>186281.86</v>
      </c>
      <c r="H9" s="56">
        <v>275451.90999999997</v>
      </c>
      <c r="N9" s="270">
        <v>-1805241.65</v>
      </c>
      <c r="P9" s="56">
        <v>2351172.4700000002</v>
      </c>
      <c r="Q9" s="56">
        <v>-3794489.13</v>
      </c>
      <c r="R9" s="56">
        <v>2450442</v>
      </c>
      <c r="V9" s="98">
        <v>415128</v>
      </c>
      <c r="W9" s="98">
        <v>630128.88</v>
      </c>
      <c r="X9" s="122">
        <v>525415.69999999995</v>
      </c>
      <c r="Z9" s="122">
        <v>11396</v>
      </c>
      <c r="AA9" s="122">
        <v>68768.86</v>
      </c>
      <c r="AB9" s="122">
        <v>80893.36</v>
      </c>
    </row>
    <row r="10" spans="1:31" x14ac:dyDescent="0.2">
      <c r="A10" s="56" t="s">
        <v>2123</v>
      </c>
      <c r="B10" s="121">
        <v>847462.27</v>
      </c>
      <c r="C10" s="121">
        <v>44700</v>
      </c>
      <c r="D10" s="121">
        <v>560199.78</v>
      </c>
      <c r="G10" s="56">
        <v>102582</v>
      </c>
      <c r="H10" s="56">
        <v>759059.96</v>
      </c>
      <c r="K10" s="270">
        <v>16720</v>
      </c>
      <c r="L10" s="270">
        <v>160554.03</v>
      </c>
      <c r="Q10" s="56">
        <v>369962.3</v>
      </c>
      <c r="R10" s="56">
        <v>1691218.36</v>
      </c>
      <c r="S10" s="98">
        <v>615115.13</v>
      </c>
      <c r="V10" s="98">
        <v>938459</v>
      </c>
      <c r="W10" s="98">
        <v>7630</v>
      </c>
      <c r="X10" s="122">
        <v>1078209</v>
      </c>
      <c r="AA10" s="122">
        <v>439261.43</v>
      </c>
      <c r="AB10" s="122">
        <v>87747.08</v>
      </c>
    </row>
    <row r="11" spans="1:31" x14ac:dyDescent="0.2">
      <c r="A11" s="56" t="s">
        <v>2124</v>
      </c>
      <c r="B11" s="121">
        <v>718235.49</v>
      </c>
      <c r="C11" s="121">
        <v>8465</v>
      </c>
      <c r="D11" s="121">
        <v>792984.07</v>
      </c>
      <c r="G11" s="56">
        <v>414403</v>
      </c>
      <c r="H11" s="56">
        <v>771582.69</v>
      </c>
      <c r="L11" s="270">
        <v>108832.95</v>
      </c>
      <c r="M11" s="270">
        <v>63100</v>
      </c>
      <c r="Q11" s="56">
        <v>380495.99</v>
      </c>
      <c r="R11" s="56">
        <v>1534772.11</v>
      </c>
      <c r="S11" s="98">
        <v>732790.07</v>
      </c>
      <c r="V11" s="98">
        <v>616307</v>
      </c>
      <c r="W11" s="98">
        <v>1500</v>
      </c>
      <c r="X11" s="122">
        <v>1057313</v>
      </c>
      <c r="AA11" s="122">
        <v>340250.52</v>
      </c>
      <c r="AB11" s="122">
        <v>60081.81</v>
      </c>
    </row>
    <row r="12" spans="1:31" x14ac:dyDescent="0.2">
      <c r="A12" s="56" t="s">
        <v>2125</v>
      </c>
      <c r="B12" s="121">
        <v>2531389.0699999998</v>
      </c>
      <c r="C12" s="121">
        <v>8772.1</v>
      </c>
      <c r="D12" s="121">
        <v>746976.96</v>
      </c>
      <c r="G12" s="56">
        <v>822222.51</v>
      </c>
      <c r="H12" s="56">
        <v>781416.02</v>
      </c>
      <c r="L12" s="270">
        <v>166738.09</v>
      </c>
      <c r="N12" s="270">
        <v>165393.49</v>
      </c>
      <c r="Q12" s="56">
        <v>645973.19999999995</v>
      </c>
      <c r="R12" s="56">
        <v>1567224.53</v>
      </c>
      <c r="S12" s="98">
        <v>970176.04</v>
      </c>
      <c r="U12" s="98">
        <v>919.31</v>
      </c>
      <c r="V12" s="98">
        <v>467451</v>
      </c>
      <c r="W12" s="98">
        <v>1250</v>
      </c>
      <c r="X12" s="122">
        <v>942492</v>
      </c>
      <c r="AA12" s="122">
        <v>528493.02</v>
      </c>
      <c r="AB12" s="122">
        <v>110017.26</v>
      </c>
      <c r="AE12" s="122">
        <v>13085</v>
      </c>
    </row>
    <row r="13" spans="1:31" x14ac:dyDescent="0.2">
      <c r="A13" s="56" t="s">
        <v>2126</v>
      </c>
      <c r="B13" s="121">
        <v>1471393.05</v>
      </c>
      <c r="C13" s="121">
        <v>7700</v>
      </c>
      <c r="D13" s="121">
        <v>201776.42</v>
      </c>
      <c r="G13" s="56">
        <v>71501.649999999994</v>
      </c>
      <c r="H13" s="56">
        <v>917303.2</v>
      </c>
      <c r="K13" s="270">
        <v>16160</v>
      </c>
      <c r="L13" s="270">
        <v>95240</v>
      </c>
      <c r="Q13" s="56">
        <v>316498.86</v>
      </c>
      <c r="R13" s="56">
        <v>1097038.29</v>
      </c>
      <c r="S13" s="98">
        <v>412622.27</v>
      </c>
      <c r="T13" s="98">
        <v>100000</v>
      </c>
      <c r="V13" s="98">
        <v>708325</v>
      </c>
      <c r="W13" s="98">
        <v>160304</v>
      </c>
      <c r="X13" s="122">
        <v>922609</v>
      </c>
      <c r="AA13" s="122">
        <v>341461.65</v>
      </c>
      <c r="AB13" s="122">
        <v>72288.44</v>
      </c>
    </row>
    <row r="14" spans="1:31" x14ac:dyDescent="0.2">
      <c r="A14" s="56" t="s">
        <v>2127</v>
      </c>
      <c r="B14" s="121">
        <v>607935.37</v>
      </c>
      <c r="C14" s="121">
        <v>3066.61</v>
      </c>
      <c r="D14" s="121">
        <v>231676.83</v>
      </c>
      <c r="G14" s="56">
        <v>2095266.48</v>
      </c>
      <c r="H14" s="56">
        <v>207666.08</v>
      </c>
      <c r="K14" s="270">
        <v>2510</v>
      </c>
      <c r="L14" s="270">
        <v>74453.95</v>
      </c>
      <c r="Q14" s="56">
        <v>475088.87</v>
      </c>
      <c r="R14" s="56">
        <v>1718005.94</v>
      </c>
      <c r="S14" s="98">
        <v>462094.97</v>
      </c>
      <c r="U14" s="98">
        <v>10.89</v>
      </c>
      <c r="V14" s="98">
        <v>546833</v>
      </c>
      <c r="X14" s="122">
        <v>808393</v>
      </c>
      <c r="AA14" s="122">
        <v>259487.89</v>
      </c>
      <c r="AB14" s="122">
        <v>66362.880000000005</v>
      </c>
    </row>
    <row r="15" spans="1:31" x14ac:dyDescent="0.2">
      <c r="A15" s="56" t="s">
        <v>2128</v>
      </c>
      <c r="B15" s="121">
        <v>1355005.7</v>
      </c>
      <c r="C15" s="121">
        <v>142175</v>
      </c>
      <c r="D15" s="121">
        <v>602954.66</v>
      </c>
      <c r="G15" s="56">
        <v>1572970.63</v>
      </c>
      <c r="H15" s="56">
        <v>94611.74</v>
      </c>
      <c r="L15" s="270">
        <v>245743.55</v>
      </c>
      <c r="M15" s="270">
        <v>62009.2</v>
      </c>
      <c r="N15" s="270">
        <v>187590</v>
      </c>
      <c r="Q15" s="56">
        <v>765852.76</v>
      </c>
      <c r="R15" s="56">
        <v>3950541.16</v>
      </c>
      <c r="S15" s="98">
        <v>888114.06</v>
      </c>
      <c r="V15" s="98">
        <v>513518</v>
      </c>
      <c r="X15" s="122">
        <v>929125</v>
      </c>
      <c r="AA15" s="122">
        <v>766741.13</v>
      </c>
      <c r="AB15" s="122">
        <v>11532.11</v>
      </c>
      <c r="AE15" s="122">
        <v>1120</v>
      </c>
    </row>
    <row r="16" spans="1:31" x14ac:dyDescent="0.2">
      <c r="A16" s="56" t="s">
        <v>2129</v>
      </c>
      <c r="B16" s="121">
        <v>1723937.96</v>
      </c>
      <c r="C16" s="121">
        <v>39370.5</v>
      </c>
      <c r="D16" s="121">
        <v>295593.62</v>
      </c>
      <c r="G16" s="56">
        <v>929764.07</v>
      </c>
      <c r="H16" s="56">
        <v>1001575.7</v>
      </c>
      <c r="L16" s="270">
        <v>123389.03</v>
      </c>
      <c r="M16" s="270">
        <v>5000</v>
      </c>
      <c r="N16" s="270">
        <v>2082.6</v>
      </c>
      <c r="Q16" s="56">
        <v>568051.01</v>
      </c>
      <c r="R16" s="56">
        <v>2643840</v>
      </c>
      <c r="S16" s="98">
        <v>848361.79</v>
      </c>
      <c r="V16" s="98">
        <v>558975</v>
      </c>
      <c r="X16" s="122">
        <v>921235</v>
      </c>
      <c r="AA16" s="122">
        <v>607836.06000000006</v>
      </c>
      <c r="AB16" s="122">
        <v>146584.68</v>
      </c>
      <c r="AE16" s="122">
        <v>10800</v>
      </c>
    </row>
    <row r="17" spans="1:31" x14ac:dyDescent="0.2">
      <c r="A17" s="56" t="s">
        <v>2130</v>
      </c>
      <c r="B17" s="121">
        <v>691733.16</v>
      </c>
      <c r="C17" s="121">
        <v>12300</v>
      </c>
      <c r="D17" s="121">
        <v>215834.56</v>
      </c>
      <c r="G17" s="56">
        <v>753129.18</v>
      </c>
      <c r="H17" s="56">
        <v>26092.6</v>
      </c>
      <c r="L17" s="270">
        <v>83400</v>
      </c>
      <c r="Q17" s="56">
        <v>142817.46</v>
      </c>
      <c r="R17" s="56">
        <v>2287723.02</v>
      </c>
      <c r="S17" s="98">
        <v>654106.68000000005</v>
      </c>
      <c r="V17" s="98">
        <v>921807</v>
      </c>
      <c r="X17" s="122">
        <v>1129941</v>
      </c>
      <c r="AA17" s="122">
        <v>399673.21</v>
      </c>
      <c r="AB17" s="122">
        <v>43859</v>
      </c>
    </row>
    <row r="18" spans="1:31" x14ac:dyDescent="0.2">
      <c r="A18" s="56" t="s">
        <v>2131</v>
      </c>
      <c r="B18" s="121">
        <v>1779832.7</v>
      </c>
      <c r="C18" s="121">
        <v>40500</v>
      </c>
      <c r="D18" s="121">
        <v>252822.53</v>
      </c>
      <c r="G18" s="56">
        <v>678109.41</v>
      </c>
      <c r="H18" s="56">
        <v>564820.32999999996</v>
      </c>
      <c r="L18" s="270">
        <v>222629.73</v>
      </c>
      <c r="Q18" s="56">
        <v>709899.24</v>
      </c>
      <c r="R18" s="56">
        <v>312292.87</v>
      </c>
      <c r="S18" s="98">
        <v>675955.4</v>
      </c>
      <c r="V18" s="98">
        <v>881748</v>
      </c>
      <c r="X18" s="122">
        <v>1240748</v>
      </c>
      <c r="AA18" s="122">
        <v>468956.11</v>
      </c>
      <c r="AB18" s="122">
        <v>113901.87</v>
      </c>
      <c r="AE18" s="122">
        <v>2713</v>
      </c>
    </row>
    <row r="19" spans="1:31" x14ac:dyDescent="0.2">
      <c r="A19" s="56" t="s">
        <v>2132</v>
      </c>
      <c r="B19" s="121">
        <v>2333076.5</v>
      </c>
      <c r="C19" s="121">
        <v>19769.759999999998</v>
      </c>
      <c r="D19" s="121">
        <v>511251.61</v>
      </c>
      <c r="G19" s="56">
        <v>317628.81</v>
      </c>
      <c r="H19" s="56">
        <v>396738.97</v>
      </c>
      <c r="L19" s="270">
        <v>183485.41</v>
      </c>
      <c r="M19" s="270">
        <v>15000</v>
      </c>
      <c r="N19" s="270">
        <v>298930.06</v>
      </c>
      <c r="Q19" s="56">
        <v>361624.81</v>
      </c>
      <c r="R19" s="56">
        <v>928313.81</v>
      </c>
      <c r="S19" s="98">
        <v>1090825.06</v>
      </c>
      <c r="U19" s="98">
        <v>194.47</v>
      </c>
      <c r="V19" s="98">
        <v>1143159</v>
      </c>
      <c r="W19" s="98">
        <v>25000</v>
      </c>
      <c r="X19" s="122">
        <v>1577049</v>
      </c>
      <c r="AA19" s="122">
        <v>353845.48</v>
      </c>
      <c r="AB19" s="122">
        <v>75770.14</v>
      </c>
    </row>
    <row r="20" spans="1:31" x14ac:dyDescent="0.2">
      <c r="A20" s="56" t="s">
        <v>2133</v>
      </c>
      <c r="B20" s="121">
        <v>1974391.42</v>
      </c>
      <c r="C20" s="121">
        <v>102370.5</v>
      </c>
      <c r="D20" s="121">
        <v>447231.56</v>
      </c>
      <c r="G20" s="56">
        <v>327183.21999999997</v>
      </c>
      <c r="H20" s="56">
        <v>1072669.83</v>
      </c>
      <c r="K20" s="270">
        <v>1320</v>
      </c>
      <c r="L20" s="270">
        <v>130937.96</v>
      </c>
      <c r="O20" s="56">
        <v>217250</v>
      </c>
      <c r="Q20" s="56">
        <v>636228.47</v>
      </c>
      <c r="R20" s="56">
        <v>955989.15</v>
      </c>
      <c r="S20" s="98">
        <v>325163.63</v>
      </c>
      <c r="V20" s="98">
        <v>958110.8</v>
      </c>
      <c r="W20" s="98">
        <v>18200</v>
      </c>
      <c r="X20" s="122">
        <v>1156584.8</v>
      </c>
      <c r="AA20" s="122">
        <v>435133.37</v>
      </c>
      <c r="AB20" s="122">
        <v>93693.75</v>
      </c>
    </row>
    <row r="21" spans="1:31" x14ac:dyDescent="0.2">
      <c r="A21" s="56" t="s">
        <v>2134</v>
      </c>
      <c r="B21" s="121">
        <v>585785.78</v>
      </c>
      <c r="C21" s="121">
        <v>15800</v>
      </c>
      <c r="D21" s="121">
        <v>339758.82</v>
      </c>
      <c r="G21" s="56">
        <v>847990.33</v>
      </c>
      <c r="H21" s="56">
        <v>337556.28</v>
      </c>
      <c r="K21" s="270">
        <v>0</v>
      </c>
      <c r="L21" s="270">
        <v>148377.17000000001</v>
      </c>
      <c r="Q21" s="56">
        <v>288735.11</v>
      </c>
      <c r="R21" s="56">
        <v>1540469.93</v>
      </c>
      <c r="S21" s="98">
        <v>631964.85</v>
      </c>
      <c r="V21" s="98">
        <v>130893</v>
      </c>
      <c r="W21" s="98">
        <v>200000</v>
      </c>
      <c r="X21" s="122">
        <v>458166</v>
      </c>
      <c r="AA21" s="122">
        <v>356453.14</v>
      </c>
      <c r="AB21" s="122">
        <v>120291.44</v>
      </c>
    </row>
    <row r="22" spans="1:31" x14ac:dyDescent="0.2">
      <c r="A22" s="56" t="s">
        <v>2135</v>
      </c>
      <c r="B22" s="121">
        <v>2725377.43</v>
      </c>
      <c r="C22" s="121">
        <v>41400</v>
      </c>
      <c r="D22" s="121">
        <v>416342.05</v>
      </c>
      <c r="G22" s="56">
        <v>424210.13</v>
      </c>
      <c r="H22" s="56">
        <v>102832.15</v>
      </c>
      <c r="L22" s="270">
        <v>167500</v>
      </c>
      <c r="Q22" s="56">
        <v>600209.18000000005</v>
      </c>
      <c r="R22" s="56">
        <v>2399548.4500000002</v>
      </c>
      <c r="S22" s="98">
        <v>940332.69</v>
      </c>
      <c r="V22" s="98">
        <v>1303490</v>
      </c>
      <c r="W22" s="98">
        <v>9115</v>
      </c>
      <c r="X22" s="122">
        <v>1765287</v>
      </c>
      <c r="AA22" s="122">
        <v>393268.67</v>
      </c>
      <c r="AB22" s="122">
        <v>18758.560000000001</v>
      </c>
      <c r="AE22" s="122">
        <v>80385</v>
      </c>
    </row>
    <row r="23" spans="1:31" x14ac:dyDescent="0.2">
      <c r="A23" s="56" t="s">
        <v>2136</v>
      </c>
      <c r="B23" s="121">
        <v>778758.01</v>
      </c>
      <c r="C23" s="121">
        <v>50838.5</v>
      </c>
      <c r="D23" s="121">
        <v>411887.01</v>
      </c>
      <c r="G23" s="56">
        <v>667915.74</v>
      </c>
      <c r="H23" s="56">
        <v>1506363.29</v>
      </c>
      <c r="K23" s="270">
        <v>24355</v>
      </c>
      <c r="L23" s="270">
        <v>123784.12</v>
      </c>
      <c r="M23" s="270">
        <v>52466</v>
      </c>
      <c r="Q23" s="56">
        <v>583192.07999999996</v>
      </c>
      <c r="R23" s="56">
        <v>3847094.62</v>
      </c>
      <c r="S23" s="98">
        <v>738678.79</v>
      </c>
      <c r="V23" s="98">
        <v>1164866.5</v>
      </c>
      <c r="W23" s="98">
        <v>12500</v>
      </c>
      <c r="X23" s="122">
        <v>1568896.5</v>
      </c>
      <c r="AA23" s="122">
        <v>437498.9</v>
      </c>
      <c r="AB23" s="122">
        <v>211902.49</v>
      </c>
    </row>
    <row r="24" spans="1:31" x14ac:dyDescent="0.2">
      <c r="A24" s="56" t="s">
        <v>2137</v>
      </c>
      <c r="B24" s="121">
        <v>2241415.4500000002</v>
      </c>
      <c r="C24" s="121">
        <v>252628</v>
      </c>
      <c r="D24" s="121">
        <v>566929.53</v>
      </c>
      <c r="G24" s="56">
        <v>4</v>
      </c>
      <c r="H24" s="56">
        <v>1089354.71</v>
      </c>
      <c r="K24" s="270">
        <v>9000</v>
      </c>
      <c r="L24" s="270">
        <v>277417.40999999997</v>
      </c>
      <c r="M24" s="270">
        <v>45590</v>
      </c>
      <c r="Q24" s="56">
        <v>646812.43000000005</v>
      </c>
      <c r="R24" s="56">
        <v>2781867.7</v>
      </c>
      <c r="S24" s="98">
        <v>1070630.43</v>
      </c>
      <c r="V24" s="98">
        <v>1437765</v>
      </c>
      <c r="W24" s="98">
        <v>5272</v>
      </c>
      <c r="X24" s="122">
        <v>1991664</v>
      </c>
      <c r="AA24" s="122">
        <v>602829.46</v>
      </c>
      <c r="AB24" s="122">
        <v>86742.12</v>
      </c>
    </row>
    <row r="25" spans="1:31" x14ac:dyDescent="0.2">
      <c r="A25" s="56" t="s">
        <v>2138</v>
      </c>
      <c r="B25" s="121">
        <v>1454818.81</v>
      </c>
      <c r="C25" s="121">
        <v>20563.849999999999</v>
      </c>
      <c r="D25" s="121">
        <v>554360.37</v>
      </c>
      <c r="G25" s="56">
        <v>575134.1</v>
      </c>
      <c r="H25" s="56">
        <v>262404.3</v>
      </c>
      <c r="K25" s="270">
        <v>8051</v>
      </c>
      <c r="L25" s="270">
        <v>187681.69</v>
      </c>
      <c r="M25" s="270">
        <v>200</v>
      </c>
      <c r="Q25" s="56">
        <v>370570.1</v>
      </c>
      <c r="R25" s="56">
        <v>1887309.56</v>
      </c>
      <c r="S25" s="98">
        <v>533735.91</v>
      </c>
      <c r="V25" s="98">
        <v>1202665</v>
      </c>
      <c r="W25" s="98">
        <v>57172</v>
      </c>
      <c r="X25" s="122">
        <v>1442563</v>
      </c>
      <c r="AA25" s="122">
        <v>402268.82</v>
      </c>
      <c r="AB25" s="122">
        <v>86716.35</v>
      </c>
    </row>
    <row r="26" spans="1:31" x14ac:dyDescent="0.2">
      <c r="A26" s="56" t="s">
        <v>2139</v>
      </c>
      <c r="B26" s="121">
        <v>1102188.6299999999</v>
      </c>
      <c r="C26" s="121">
        <v>21200</v>
      </c>
      <c r="D26" s="121">
        <v>357370.37</v>
      </c>
      <c r="G26" s="56">
        <v>1192003.42</v>
      </c>
      <c r="H26" s="56">
        <v>313986.12</v>
      </c>
      <c r="K26" s="270">
        <v>7749</v>
      </c>
      <c r="L26" s="270">
        <v>102036.52</v>
      </c>
      <c r="M26" s="270">
        <v>34.92</v>
      </c>
      <c r="Q26" s="56">
        <v>245595.88</v>
      </c>
      <c r="R26" s="56">
        <v>2302867.0299999998</v>
      </c>
      <c r="S26" s="98">
        <v>436896.96</v>
      </c>
      <c r="V26" s="98">
        <v>590576</v>
      </c>
      <c r="W26" s="98">
        <v>13900</v>
      </c>
      <c r="X26" s="122">
        <v>742889</v>
      </c>
      <c r="Z26" s="122">
        <v>3320</v>
      </c>
      <c r="AA26" s="122">
        <v>281411.42</v>
      </c>
      <c r="AB26" s="122">
        <v>83230.52</v>
      </c>
    </row>
    <row r="27" spans="1:31" x14ac:dyDescent="0.2">
      <c r="A27" s="56" t="s">
        <v>2140</v>
      </c>
      <c r="B27" s="121">
        <v>837330.48</v>
      </c>
      <c r="C27" s="121">
        <v>13600</v>
      </c>
      <c r="D27" s="121">
        <v>345448.22</v>
      </c>
      <c r="G27" s="56">
        <v>321090.59999999998</v>
      </c>
      <c r="H27" s="56">
        <v>564872.36</v>
      </c>
      <c r="K27" s="270">
        <v>2300</v>
      </c>
      <c r="L27" s="270">
        <v>102862.51</v>
      </c>
      <c r="Q27" s="56">
        <v>-85320.55</v>
      </c>
      <c r="R27" s="56">
        <v>1722667.58</v>
      </c>
      <c r="S27" s="98">
        <v>603310.01</v>
      </c>
      <c r="T27" s="98">
        <v>229995</v>
      </c>
      <c r="V27" s="98">
        <v>394212</v>
      </c>
      <c r="X27" s="122">
        <v>724417.58</v>
      </c>
      <c r="AA27" s="122">
        <v>350736.22</v>
      </c>
      <c r="AB27" s="122">
        <v>79078.399999999994</v>
      </c>
    </row>
    <row r="28" spans="1:31" x14ac:dyDescent="0.2">
      <c r="A28" s="56" t="s">
        <v>2141</v>
      </c>
      <c r="B28" s="121">
        <v>967673.67</v>
      </c>
      <c r="C28" s="121">
        <v>16465</v>
      </c>
      <c r="D28" s="121">
        <v>558277.13</v>
      </c>
      <c r="G28" s="56">
        <v>173405</v>
      </c>
      <c r="H28" s="56">
        <v>480816.57</v>
      </c>
      <c r="L28" s="270">
        <v>211871.04</v>
      </c>
      <c r="M28" s="270">
        <v>19587</v>
      </c>
      <c r="Q28" s="56">
        <v>682575.64</v>
      </c>
      <c r="R28" s="56">
        <v>2074532.05</v>
      </c>
      <c r="S28" s="98">
        <v>500986.52</v>
      </c>
      <c r="V28" s="98">
        <v>728647.5</v>
      </c>
      <c r="X28" s="122">
        <v>929057.5</v>
      </c>
      <c r="AA28" s="122">
        <v>478887.58</v>
      </c>
      <c r="AB28" s="122">
        <v>654204.67000000004</v>
      </c>
    </row>
    <row r="29" spans="1:31" x14ac:dyDescent="0.2">
      <c r="A29" s="56" t="s">
        <v>2142</v>
      </c>
      <c r="B29" s="121">
        <v>542528.98</v>
      </c>
      <c r="C29" s="121">
        <v>13330.31</v>
      </c>
      <c r="D29" s="121">
        <v>176594.78</v>
      </c>
      <c r="G29" s="56">
        <v>663594.38</v>
      </c>
      <c r="H29" s="56">
        <v>435640.95</v>
      </c>
      <c r="K29" s="270">
        <v>9150</v>
      </c>
      <c r="L29" s="270">
        <v>144834.96</v>
      </c>
      <c r="Q29" s="56">
        <v>-47470.13</v>
      </c>
      <c r="R29" s="56">
        <v>900591.29</v>
      </c>
      <c r="S29" s="98">
        <v>450342.73</v>
      </c>
      <c r="V29" s="98">
        <v>595143.69999999995</v>
      </c>
      <c r="X29" s="122">
        <v>742748.7</v>
      </c>
      <c r="AA29" s="122">
        <v>348784.94</v>
      </c>
      <c r="AB29" s="122">
        <v>85000.639999999999</v>
      </c>
    </row>
    <row r="30" spans="1:31" x14ac:dyDescent="0.2">
      <c r="A30" s="56" t="s">
        <v>2143</v>
      </c>
      <c r="B30" s="121">
        <v>1196539.19</v>
      </c>
      <c r="C30" s="121">
        <v>30710</v>
      </c>
      <c r="D30" s="121">
        <v>243011.35</v>
      </c>
      <c r="G30" s="56">
        <v>672662.37</v>
      </c>
      <c r="H30" s="56">
        <v>1062517.8899999999</v>
      </c>
      <c r="L30" s="270">
        <v>139857.06</v>
      </c>
      <c r="M30" s="270">
        <v>5000</v>
      </c>
      <c r="Q30" s="56">
        <v>368063.4</v>
      </c>
      <c r="R30" s="56">
        <v>2673935.1</v>
      </c>
      <c r="S30" s="98">
        <v>666997.32999999996</v>
      </c>
      <c r="V30" s="98">
        <v>770199</v>
      </c>
      <c r="W30" s="98">
        <v>69820</v>
      </c>
      <c r="X30" s="122">
        <v>1221539</v>
      </c>
      <c r="AA30" s="122">
        <v>345878.11</v>
      </c>
      <c r="AB30" s="122">
        <v>143075.51999999999</v>
      </c>
    </row>
    <row r="31" spans="1:31" x14ac:dyDescent="0.2">
      <c r="A31" s="56" t="s">
        <v>2144</v>
      </c>
      <c r="B31" s="121">
        <v>2067154.59</v>
      </c>
      <c r="C31" s="121">
        <v>28600</v>
      </c>
      <c r="D31" s="121">
        <v>206770.57</v>
      </c>
      <c r="G31" s="56">
        <v>580004.68000000005</v>
      </c>
      <c r="H31" s="56">
        <v>189126.22</v>
      </c>
      <c r="K31" s="270">
        <v>1600</v>
      </c>
      <c r="L31" s="270">
        <v>87785</v>
      </c>
      <c r="Q31" s="56">
        <v>374270.51</v>
      </c>
      <c r="R31" s="56">
        <v>1942985.43</v>
      </c>
      <c r="S31" s="98">
        <v>564187.89</v>
      </c>
      <c r="T31" s="98">
        <v>10000</v>
      </c>
      <c r="V31" s="98">
        <v>404705</v>
      </c>
      <c r="X31" s="122">
        <v>570765</v>
      </c>
      <c r="AA31" s="122">
        <v>366774.23</v>
      </c>
      <c r="AB31" s="122">
        <v>99338.66</v>
      </c>
    </row>
    <row r="32" spans="1:31" x14ac:dyDescent="0.2">
      <c r="A32" s="56" t="s">
        <v>2145</v>
      </c>
      <c r="B32" s="121">
        <v>945731.77</v>
      </c>
      <c r="C32" s="121">
        <v>160589.62</v>
      </c>
      <c r="D32" s="121">
        <v>371678.82</v>
      </c>
      <c r="G32" s="56">
        <v>24018.07</v>
      </c>
      <c r="H32" s="56">
        <v>114950.66</v>
      </c>
      <c r="K32" s="270">
        <v>28050</v>
      </c>
      <c r="L32" s="270">
        <v>96800</v>
      </c>
      <c r="M32" s="270">
        <v>11000</v>
      </c>
      <c r="Q32" s="56">
        <v>96373.43</v>
      </c>
      <c r="R32" s="56">
        <v>2306439.37</v>
      </c>
      <c r="S32" s="98">
        <v>552218.15</v>
      </c>
      <c r="V32" s="98">
        <v>820340</v>
      </c>
      <c r="X32" s="122">
        <v>989140</v>
      </c>
      <c r="AA32" s="122">
        <v>343209.33</v>
      </c>
      <c r="AB32" s="122">
        <v>5210.5</v>
      </c>
    </row>
    <row r="33" spans="1:31" x14ac:dyDescent="0.2">
      <c r="A33" s="56" t="s">
        <v>2146</v>
      </c>
      <c r="B33" s="121">
        <v>974814.91</v>
      </c>
      <c r="C33" s="121">
        <v>5465.27</v>
      </c>
      <c r="D33" s="121">
        <v>156801.96</v>
      </c>
      <c r="G33" s="56">
        <v>360986.99</v>
      </c>
      <c r="H33" s="56">
        <v>475361.2</v>
      </c>
      <c r="K33" s="270">
        <v>3060</v>
      </c>
      <c r="L33" s="270">
        <v>83185</v>
      </c>
      <c r="M33" s="270">
        <v>5000</v>
      </c>
      <c r="Q33" s="56">
        <v>205416.34</v>
      </c>
      <c r="R33" s="56">
        <v>1600056.47</v>
      </c>
      <c r="S33" s="98">
        <v>587219.37</v>
      </c>
      <c r="V33" s="98">
        <v>607031</v>
      </c>
      <c r="W33" s="98">
        <v>4800</v>
      </c>
      <c r="X33" s="122">
        <v>736996</v>
      </c>
      <c r="AA33" s="122">
        <v>269466.89</v>
      </c>
      <c r="AB33" s="122">
        <v>82301.3</v>
      </c>
    </row>
    <row r="34" spans="1:31" x14ac:dyDescent="0.2">
      <c r="A34" s="56" t="s">
        <v>2292</v>
      </c>
      <c r="B34" s="121">
        <v>793556.09</v>
      </c>
      <c r="C34" s="121">
        <v>30314.35</v>
      </c>
      <c r="D34" s="121">
        <v>469194.1</v>
      </c>
      <c r="G34" s="56">
        <v>565629.56000000006</v>
      </c>
      <c r="H34" s="56">
        <v>695590.51</v>
      </c>
      <c r="K34" s="270">
        <v>3000</v>
      </c>
      <c r="L34" s="270">
        <v>124742.69</v>
      </c>
      <c r="M34" s="270">
        <v>15094</v>
      </c>
      <c r="Q34" s="56">
        <v>377994.26</v>
      </c>
      <c r="R34" s="56">
        <v>2970314.75</v>
      </c>
      <c r="S34" s="98">
        <v>668030.46</v>
      </c>
      <c r="U34" s="98">
        <v>0.51</v>
      </c>
      <c r="V34" s="98">
        <v>516110</v>
      </c>
      <c r="W34" s="98">
        <v>20000</v>
      </c>
      <c r="X34" s="122">
        <v>819919</v>
      </c>
      <c r="AA34" s="122">
        <v>350421.69</v>
      </c>
      <c r="AB34" s="122">
        <v>90881.52</v>
      </c>
      <c r="AD34" s="122">
        <v>1120</v>
      </c>
    </row>
    <row r="35" spans="1:31" x14ac:dyDescent="0.2">
      <c r="A35" s="56" t="s">
        <v>2293</v>
      </c>
      <c r="B35" s="121">
        <v>1391378.05</v>
      </c>
      <c r="C35" s="121">
        <v>85145</v>
      </c>
      <c r="D35" s="121">
        <v>319152.73</v>
      </c>
      <c r="G35" s="56">
        <v>1192898.74</v>
      </c>
      <c r="H35" s="56">
        <v>954898.31</v>
      </c>
      <c r="K35" s="270">
        <v>0</v>
      </c>
      <c r="L35" s="270">
        <v>140914.60999999999</v>
      </c>
      <c r="M35" s="270">
        <v>5000</v>
      </c>
      <c r="Q35" s="56">
        <v>363660.41</v>
      </c>
      <c r="R35" s="56">
        <v>3203233.17</v>
      </c>
      <c r="S35" s="98">
        <v>954024.89</v>
      </c>
      <c r="T35" s="98">
        <v>35000</v>
      </c>
      <c r="V35" s="98">
        <v>353599</v>
      </c>
      <c r="W35" s="98">
        <v>2400</v>
      </c>
      <c r="X35" s="122">
        <v>816453</v>
      </c>
      <c r="AA35" s="122">
        <v>393217.64</v>
      </c>
      <c r="AB35" s="122">
        <v>91570.68</v>
      </c>
    </row>
    <row r="36" spans="1:31" x14ac:dyDescent="0.2">
      <c r="A36" s="56" t="s">
        <v>2294</v>
      </c>
      <c r="B36" s="121">
        <v>622417.4</v>
      </c>
      <c r="C36" s="121">
        <v>54000.81</v>
      </c>
      <c r="D36" s="121">
        <v>199323.98</v>
      </c>
      <c r="G36" s="56">
        <v>68416.789999999994</v>
      </c>
      <c r="H36" s="56">
        <v>158800.74</v>
      </c>
      <c r="L36" s="270">
        <v>75662.23</v>
      </c>
      <c r="M36" s="270">
        <v>12226</v>
      </c>
      <c r="Q36" s="56">
        <v>79557</v>
      </c>
      <c r="R36" s="56">
        <v>2001291.5</v>
      </c>
      <c r="S36" s="98">
        <v>463312.28</v>
      </c>
      <c r="V36" s="98">
        <v>399413</v>
      </c>
      <c r="W36" s="98">
        <v>7388</v>
      </c>
      <c r="X36" s="122">
        <v>456601</v>
      </c>
      <c r="AA36" s="122">
        <v>187767.75</v>
      </c>
      <c r="AB36" s="122">
        <v>31800.79</v>
      </c>
    </row>
    <row r="37" spans="1:31" x14ac:dyDescent="0.2">
      <c r="A37" s="56" t="s">
        <v>2320</v>
      </c>
      <c r="B37" s="121">
        <v>771267.55</v>
      </c>
      <c r="C37" s="121">
        <v>15076.55</v>
      </c>
      <c r="D37" s="121">
        <v>182889.29</v>
      </c>
      <c r="G37" s="56">
        <v>1599919.12</v>
      </c>
      <c r="H37" s="56">
        <v>894446.01</v>
      </c>
      <c r="K37" s="270">
        <v>9000</v>
      </c>
      <c r="L37" s="270">
        <v>118884.62</v>
      </c>
      <c r="Q37" s="56">
        <v>322501.8</v>
      </c>
      <c r="R37" s="56">
        <v>3800882.66</v>
      </c>
      <c r="S37" s="98">
        <v>534118.41</v>
      </c>
      <c r="X37" s="122">
        <v>217163</v>
      </c>
      <c r="Z37" s="122">
        <v>6100</v>
      </c>
      <c r="AA37" s="122">
        <v>292360.40000000002</v>
      </c>
      <c r="AB37" s="122">
        <v>86695.14</v>
      </c>
    </row>
    <row r="38" spans="1:31" x14ac:dyDescent="0.2">
      <c r="A38" s="56" t="s">
        <v>2147</v>
      </c>
      <c r="B38" s="121">
        <v>902284.07</v>
      </c>
      <c r="C38" s="121">
        <v>10311.5</v>
      </c>
      <c r="D38" s="121">
        <v>70254.52</v>
      </c>
      <c r="G38" s="56">
        <v>444390.1</v>
      </c>
      <c r="H38" s="56">
        <v>226255.48</v>
      </c>
      <c r="K38" s="270">
        <v>2500</v>
      </c>
      <c r="L38" s="270">
        <v>67769.77</v>
      </c>
      <c r="N38" s="270">
        <v>0</v>
      </c>
      <c r="O38" s="56">
        <v>143098</v>
      </c>
      <c r="Q38" s="56">
        <v>103083.5</v>
      </c>
      <c r="R38" s="56">
        <v>2024806.3999999999</v>
      </c>
      <c r="S38" s="98">
        <v>626103.23</v>
      </c>
      <c r="V38" s="98">
        <v>442400</v>
      </c>
      <c r="W38" s="98">
        <v>23806.12</v>
      </c>
      <c r="X38" s="122">
        <v>642600</v>
      </c>
      <c r="AA38" s="122">
        <v>222912.03</v>
      </c>
      <c r="AB38" s="122">
        <v>52926.48</v>
      </c>
      <c r="AE38" s="122">
        <v>14632</v>
      </c>
    </row>
    <row r="39" spans="1:31" x14ac:dyDescent="0.2">
      <c r="A39" s="56" t="s">
        <v>2148</v>
      </c>
      <c r="B39" s="121">
        <v>1363968.19</v>
      </c>
      <c r="C39" s="121">
        <v>52495.83</v>
      </c>
      <c r="D39" s="121">
        <v>76569.7</v>
      </c>
      <c r="G39" s="56">
        <v>388632.22</v>
      </c>
      <c r="H39" s="56">
        <v>259998.49</v>
      </c>
      <c r="K39" s="270">
        <v>0</v>
      </c>
      <c r="L39" s="270">
        <v>69867.570000000007</v>
      </c>
      <c r="M39" s="270">
        <v>80000</v>
      </c>
      <c r="N39" s="270">
        <v>453.03</v>
      </c>
      <c r="Q39" s="56">
        <v>172536.46</v>
      </c>
      <c r="R39" s="56">
        <v>2381908.6800000002</v>
      </c>
      <c r="S39" s="98">
        <v>609747.44999999995</v>
      </c>
      <c r="V39" s="98">
        <v>452773.9</v>
      </c>
      <c r="W39" s="98">
        <v>25992.5</v>
      </c>
      <c r="X39" s="122">
        <v>660508.9</v>
      </c>
      <c r="AA39" s="122">
        <v>219607.2</v>
      </c>
      <c r="AB39" s="122">
        <v>71192.78</v>
      </c>
      <c r="AE39" s="122">
        <v>10987</v>
      </c>
    </row>
    <row r="40" spans="1:31" x14ac:dyDescent="0.2">
      <c r="A40" s="56" t="s">
        <v>2149</v>
      </c>
      <c r="B40" s="121">
        <v>559367.25</v>
      </c>
      <c r="C40" s="121">
        <v>12966.51</v>
      </c>
      <c r="D40" s="121">
        <v>124339.08</v>
      </c>
      <c r="G40" s="56">
        <v>827043.76</v>
      </c>
      <c r="H40" s="56">
        <v>240846.6</v>
      </c>
      <c r="K40" s="270">
        <v>0</v>
      </c>
      <c r="L40" s="270">
        <v>71900.08</v>
      </c>
      <c r="N40" s="270">
        <v>186.92</v>
      </c>
      <c r="Q40" s="56">
        <v>126419.24</v>
      </c>
      <c r="R40" s="56">
        <v>2692203.68</v>
      </c>
      <c r="S40" s="98">
        <v>623482.23</v>
      </c>
      <c r="V40" s="98">
        <v>706803</v>
      </c>
      <c r="W40" s="98">
        <v>17276</v>
      </c>
      <c r="X40" s="122">
        <v>871159</v>
      </c>
      <c r="AA40" s="122">
        <v>294658.53999999998</v>
      </c>
      <c r="AB40" s="122">
        <v>92300.49</v>
      </c>
    </row>
    <row r="41" spans="1:31" x14ac:dyDescent="0.2">
      <c r="A41" s="56" t="s">
        <v>2150</v>
      </c>
      <c r="B41" s="121">
        <v>353359.03</v>
      </c>
      <c r="C41" s="121">
        <v>120152</v>
      </c>
      <c r="D41" s="121">
        <v>96687.3</v>
      </c>
      <c r="G41" s="56">
        <v>359172.55</v>
      </c>
      <c r="H41" s="56">
        <v>222222.34</v>
      </c>
      <c r="K41" s="270">
        <v>3500</v>
      </c>
      <c r="L41" s="270">
        <v>53150</v>
      </c>
      <c r="M41" s="270">
        <v>13040</v>
      </c>
      <c r="N41" s="270">
        <v>0</v>
      </c>
      <c r="Q41" s="56">
        <v>106873</v>
      </c>
      <c r="R41" s="56">
        <v>2888756.2</v>
      </c>
      <c r="S41" s="98">
        <v>757721.7</v>
      </c>
      <c r="V41" s="98">
        <v>607549</v>
      </c>
      <c r="W41" s="98">
        <v>8280.4</v>
      </c>
      <c r="X41" s="122">
        <v>842058</v>
      </c>
      <c r="AA41" s="122">
        <v>262439.39</v>
      </c>
      <c r="AB41" s="122">
        <v>74349.56</v>
      </c>
      <c r="AE41" s="122">
        <v>17321</v>
      </c>
    </row>
    <row r="42" spans="1:31" x14ac:dyDescent="0.2">
      <c r="A42" s="56" t="s">
        <v>2151</v>
      </c>
      <c r="B42" s="121">
        <v>1123679.7</v>
      </c>
      <c r="C42" s="121">
        <v>33917.5</v>
      </c>
      <c r="D42" s="121">
        <v>25560.38</v>
      </c>
      <c r="G42" s="56">
        <v>484422.13</v>
      </c>
      <c r="H42" s="56">
        <v>376729.31</v>
      </c>
      <c r="K42" s="270">
        <v>0</v>
      </c>
      <c r="L42" s="270">
        <v>102273</v>
      </c>
      <c r="N42" s="270">
        <v>376</v>
      </c>
      <c r="Q42" s="56">
        <v>223395.38</v>
      </c>
      <c r="R42" s="56">
        <v>3281518.85</v>
      </c>
      <c r="S42" s="98">
        <v>1188588.08</v>
      </c>
      <c r="V42" s="98">
        <v>970693.5</v>
      </c>
      <c r="W42" s="98">
        <v>74806.5</v>
      </c>
      <c r="X42" s="122">
        <v>1337813.5</v>
      </c>
      <c r="AA42" s="122">
        <v>468568.17</v>
      </c>
      <c r="AB42" s="122">
        <v>108414.95</v>
      </c>
      <c r="AC42" s="122">
        <v>22573.88</v>
      </c>
      <c r="AE42" s="122">
        <v>16847</v>
      </c>
    </row>
    <row r="43" spans="1:31" x14ac:dyDescent="0.2">
      <c r="A43" s="56" t="s">
        <v>2152</v>
      </c>
      <c r="B43" s="121">
        <v>1072297.31</v>
      </c>
      <c r="C43" s="121">
        <v>31286.55</v>
      </c>
      <c r="D43" s="121">
        <v>164999.87</v>
      </c>
      <c r="G43" s="56">
        <v>220327.62</v>
      </c>
      <c r="H43" s="56">
        <v>294514.02</v>
      </c>
      <c r="K43" s="270">
        <v>4800</v>
      </c>
      <c r="L43" s="270">
        <v>111743.8</v>
      </c>
      <c r="N43" s="270">
        <v>636.83000000000004</v>
      </c>
      <c r="O43" s="56">
        <v>35000</v>
      </c>
      <c r="Q43" s="56">
        <v>282904.31</v>
      </c>
      <c r="R43" s="56">
        <v>3750097.45</v>
      </c>
      <c r="S43" s="98">
        <v>951877.48</v>
      </c>
      <c r="V43" s="98">
        <v>777693</v>
      </c>
      <c r="W43" s="98">
        <v>82729.58</v>
      </c>
      <c r="X43" s="122">
        <v>1088553</v>
      </c>
      <c r="AA43" s="122">
        <v>567526.71</v>
      </c>
      <c r="AB43" s="122">
        <v>118660.28</v>
      </c>
      <c r="AE43" s="122">
        <v>34007</v>
      </c>
    </row>
    <row r="44" spans="1:31" x14ac:dyDescent="0.2">
      <c r="A44" s="56" t="s">
        <v>2153</v>
      </c>
      <c r="B44" s="121">
        <v>677521.89</v>
      </c>
      <c r="C44" s="121">
        <v>1823.04</v>
      </c>
      <c r="D44" s="121">
        <v>78474.19</v>
      </c>
      <c r="G44" s="56">
        <v>399973.59</v>
      </c>
      <c r="H44" s="56">
        <v>308271.83</v>
      </c>
      <c r="K44" s="270">
        <v>22660</v>
      </c>
      <c r="L44" s="270">
        <v>43400</v>
      </c>
      <c r="M44" s="270">
        <v>15000</v>
      </c>
      <c r="N44" s="270">
        <v>170.76</v>
      </c>
      <c r="Q44" s="56">
        <v>105632.35</v>
      </c>
      <c r="R44" s="56">
        <v>1851653.95</v>
      </c>
      <c r="S44" s="98">
        <v>629764.17000000004</v>
      </c>
      <c r="V44" s="98">
        <v>402643.07</v>
      </c>
      <c r="W44" s="98">
        <v>9073.6</v>
      </c>
      <c r="X44" s="122">
        <v>666631.06999999995</v>
      </c>
      <c r="AA44" s="122">
        <v>277220.65999999997</v>
      </c>
      <c r="AB44" s="122">
        <v>59801.1</v>
      </c>
      <c r="AE44" s="122">
        <v>23978</v>
      </c>
    </row>
    <row r="45" spans="1:31" x14ac:dyDescent="0.2">
      <c r="A45" s="56" t="s">
        <v>2295</v>
      </c>
      <c r="B45" s="121">
        <v>368586.4</v>
      </c>
      <c r="C45" s="121">
        <v>11902.71</v>
      </c>
      <c r="D45" s="121">
        <v>81048.429999999993</v>
      </c>
      <c r="G45" s="56">
        <v>358151.06</v>
      </c>
      <c r="H45" s="56">
        <v>412881.3</v>
      </c>
      <c r="K45" s="270">
        <v>0</v>
      </c>
      <c r="L45" s="270">
        <v>53350</v>
      </c>
      <c r="N45" s="270">
        <v>560.99</v>
      </c>
      <c r="Q45" s="56">
        <v>97639.91</v>
      </c>
      <c r="R45" s="56">
        <v>1865771.67</v>
      </c>
      <c r="S45" s="98">
        <v>471343.71</v>
      </c>
      <c r="V45" s="98">
        <v>404702</v>
      </c>
      <c r="W45" s="98">
        <v>57786.12</v>
      </c>
      <c r="X45" s="122">
        <v>581448</v>
      </c>
      <c r="AA45" s="122">
        <v>253887.54</v>
      </c>
      <c r="AB45" s="122">
        <v>73518.87</v>
      </c>
      <c r="AE45" s="122">
        <v>6012</v>
      </c>
    </row>
    <row r="46" spans="1:31" x14ac:dyDescent="0.2">
      <c r="A46" s="56" t="s">
        <v>2296</v>
      </c>
      <c r="B46" s="121">
        <v>362621.95</v>
      </c>
      <c r="C46" s="121">
        <v>1414.5</v>
      </c>
      <c r="D46" s="121">
        <v>44455.38</v>
      </c>
      <c r="G46" s="56">
        <v>598798.76</v>
      </c>
      <c r="H46" s="56">
        <v>156613.88</v>
      </c>
      <c r="K46" s="270">
        <v>0</v>
      </c>
      <c r="L46" s="270">
        <v>18253.900000000001</v>
      </c>
      <c r="N46" s="270">
        <v>0</v>
      </c>
      <c r="O46" s="56">
        <v>47300</v>
      </c>
      <c r="Q46" s="56">
        <v>155426.15</v>
      </c>
      <c r="R46" s="56">
        <v>1234901.48</v>
      </c>
      <c r="S46" s="98">
        <v>328063.5</v>
      </c>
      <c r="V46" s="98">
        <v>448733</v>
      </c>
      <c r="W46" s="98">
        <v>44902.13</v>
      </c>
      <c r="X46" s="122">
        <v>592513</v>
      </c>
      <c r="AA46" s="122">
        <v>134897.29</v>
      </c>
      <c r="AB46" s="122">
        <v>69728.58</v>
      </c>
      <c r="AE46" s="122">
        <v>6324</v>
      </c>
    </row>
    <row r="47" spans="1:31" x14ac:dyDescent="0.2">
      <c r="A47" s="56" t="s">
        <v>2314</v>
      </c>
      <c r="B47" s="121">
        <v>464782.37</v>
      </c>
      <c r="C47" s="121">
        <v>0</v>
      </c>
      <c r="D47" s="121">
        <v>58776.47</v>
      </c>
      <c r="G47" s="56">
        <v>1140404.31</v>
      </c>
      <c r="H47" s="56">
        <v>265597.59000000003</v>
      </c>
      <c r="K47" s="270">
        <v>7300</v>
      </c>
      <c r="L47" s="270">
        <v>77521.97</v>
      </c>
      <c r="O47" s="56">
        <v>85261.87</v>
      </c>
      <c r="Q47" s="56">
        <v>9576.89</v>
      </c>
      <c r="R47" s="56">
        <v>2300894.7000000002</v>
      </c>
      <c r="S47" s="98">
        <v>520845.13</v>
      </c>
      <c r="V47" s="98">
        <v>490777</v>
      </c>
      <c r="W47" s="98">
        <v>37370.97</v>
      </c>
      <c r="X47" s="122">
        <v>735977</v>
      </c>
      <c r="AA47" s="122">
        <v>237687.14</v>
      </c>
      <c r="AB47" s="122">
        <v>79904.58</v>
      </c>
    </row>
    <row r="48" spans="1:31" x14ac:dyDescent="0.2">
      <c r="A48" s="56" t="s">
        <v>2321</v>
      </c>
      <c r="B48" s="121">
        <v>694853.15</v>
      </c>
      <c r="C48" s="121">
        <v>9110</v>
      </c>
      <c r="D48" s="121">
        <v>67208.38</v>
      </c>
      <c r="G48" s="56">
        <v>4144885.22</v>
      </c>
      <c r="H48" s="56">
        <v>242896.08</v>
      </c>
      <c r="K48" s="270">
        <v>4000</v>
      </c>
      <c r="L48" s="270">
        <v>57709.88</v>
      </c>
      <c r="N48" s="270">
        <v>0</v>
      </c>
      <c r="Q48" s="56">
        <v>132103.22</v>
      </c>
      <c r="R48" s="56">
        <v>4006426</v>
      </c>
      <c r="S48" s="98">
        <v>732617.47</v>
      </c>
      <c r="V48" s="98">
        <v>235886</v>
      </c>
      <c r="W48" s="98">
        <v>6000</v>
      </c>
      <c r="X48" s="122">
        <v>464726</v>
      </c>
      <c r="AA48" s="122">
        <v>211167.18</v>
      </c>
      <c r="AB48" s="122">
        <v>117342.88</v>
      </c>
      <c r="AE48" s="122">
        <v>14652</v>
      </c>
    </row>
    <row r="49" spans="1:30" x14ac:dyDescent="0.2">
      <c r="A49" s="56" t="s">
        <v>2154</v>
      </c>
      <c r="B49" s="121">
        <v>365870.49</v>
      </c>
      <c r="C49" s="121">
        <v>165355.51</v>
      </c>
      <c r="D49" s="121">
        <v>99376.36</v>
      </c>
      <c r="G49" s="56">
        <v>364284.43</v>
      </c>
      <c r="H49" s="56">
        <v>317020.28000000003</v>
      </c>
      <c r="K49" s="270">
        <v>8000</v>
      </c>
      <c r="L49" s="270">
        <v>23432.44</v>
      </c>
      <c r="Q49" s="56">
        <v>-110</v>
      </c>
      <c r="R49" s="56">
        <v>1877057.75</v>
      </c>
      <c r="S49" s="98">
        <v>457488.98</v>
      </c>
      <c r="V49" s="98">
        <v>631633</v>
      </c>
      <c r="W49" s="98">
        <v>19950</v>
      </c>
      <c r="X49" s="122">
        <v>742773</v>
      </c>
      <c r="AA49" s="122">
        <v>221096.47</v>
      </c>
      <c r="AB49" s="122">
        <v>61245.599999999999</v>
      </c>
    </row>
    <row r="50" spans="1:30" x14ac:dyDescent="0.2">
      <c r="A50" s="56" t="s">
        <v>2155</v>
      </c>
      <c r="B50" s="121">
        <v>155935.13</v>
      </c>
      <c r="C50" s="121">
        <v>188055.89</v>
      </c>
      <c r="D50" s="121">
        <v>68468.92</v>
      </c>
      <c r="G50" s="56">
        <v>469582.6</v>
      </c>
      <c r="H50" s="56">
        <v>343309.84</v>
      </c>
      <c r="K50" s="270">
        <v>0</v>
      </c>
      <c r="L50" s="270">
        <v>30028</v>
      </c>
      <c r="R50" s="56">
        <v>2506199.65</v>
      </c>
      <c r="S50" s="98">
        <v>425399.48</v>
      </c>
      <c r="T50" s="98">
        <v>122620</v>
      </c>
      <c r="V50" s="98">
        <v>823994.9</v>
      </c>
      <c r="X50" s="122">
        <v>929757.9</v>
      </c>
      <c r="AA50" s="122">
        <v>222684.48</v>
      </c>
      <c r="AB50" s="122">
        <v>29253.360000000001</v>
      </c>
    </row>
    <row r="51" spans="1:30" x14ac:dyDescent="0.2">
      <c r="A51" s="56" t="s">
        <v>2156</v>
      </c>
      <c r="B51" s="121">
        <v>291870.62</v>
      </c>
      <c r="C51" s="121">
        <v>22108.880000000001</v>
      </c>
      <c r="D51" s="121">
        <v>79832.070000000007</v>
      </c>
      <c r="G51" s="56">
        <v>12505.82</v>
      </c>
      <c r="H51" s="56">
        <v>195081.60000000001</v>
      </c>
      <c r="K51" s="270">
        <v>3500</v>
      </c>
      <c r="L51" s="270">
        <v>32215.91</v>
      </c>
      <c r="P51" s="56">
        <v>-238853.94</v>
      </c>
      <c r="Q51" s="56">
        <v>1635</v>
      </c>
      <c r="R51" s="56">
        <v>1985151.03</v>
      </c>
      <c r="S51" s="98">
        <v>495462.47</v>
      </c>
      <c r="T51" s="98">
        <v>115450</v>
      </c>
      <c r="V51" s="98">
        <v>503846</v>
      </c>
      <c r="W51" s="98">
        <v>61200</v>
      </c>
      <c r="X51" s="122">
        <v>639966</v>
      </c>
      <c r="AA51" s="122">
        <v>293451.7</v>
      </c>
      <c r="AB51" s="122">
        <v>54407.519999999997</v>
      </c>
    </row>
    <row r="52" spans="1:30" x14ac:dyDescent="0.2">
      <c r="A52" s="56" t="s">
        <v>2157</v>
      </c>
      <c r="B52" s="121">
        <v>237300.16</v>
      </c>
      <c r="C52" s="121">
        <v>71619.839999999997</v>
      </c>
      <c r="D52" s="121">
        <v>112821.93</v>
      </c>
      <c r="G52" s="56">
        <v>769272.9</v>
      </c>
      <c r="H52" s="56">
        <v>260444.58</v>
      </c>
      <c r="K52" s="270">
        <v>42862</v>
      </c>
      <c r="L52" s="270">
        <v>30085</v>
      </c>
      <c r="P52" s="56">
        <v>-274361.78999999998</v>
      </c>
      <c r="Q52" s="56">
        <v>-355164.49</v>
      </c>
      <c r="R52" s="56">
        <v>1821817.03</v>
      </c>
      <c r="S52" s="98">
        <v>664957.1</v>
      </c>
      <c r="T52" s="98">
        <v>70000</v>
      </c>
      <c r="V52" s="98">
        <v>799337</v>
      </c>
      <c r="X52" s="122">
        <v>982442</v>
      </c>
      <c r="AA52" s="122">
        <v>291075.15999999997</v>
      </c>
      <c r="AB52" s="122">
        <v>24547.279999999999</v>
      </c>
    </row>
    <row r="53" spans="1:30" x14ac:dyDescent="0.2">
      <c r="A53" s="56" t="s">
        <v>2158</v>
      </c>
      <c r="B53" s="121">
        <v>407821.37</v>
      </c>
      <c r="C53" s="121">
        <v>218693.85</v>
      </c>
      <c r="D53" s="121">
        <v>390001.65</v>
      </c>
      <c r="G53" s="56">
        <v>555231.15</v>
      </c>
      <c r="H53" s="56">
        <v>504369.11</v>
      </c>
      <c r="K53" s="270">
        <v>44376.62</v>
      </c>
      <c r="L53" s="270">
        <v>631330.18999999994</v>
      </c>
      <c r="Q53" s="56">
        <v>-4978786.1500000004</v>
      </c>
      <c r="R53" s="56">
        <v>1102265.42</v>
      </c>
      <c r="S53" s="98">
        <v>649509.24</v>
      </c>
      <c r="V53" s="98">
        <v>645372</v>
      </c>
      <c r="X53" s="122">
        <v>1087196</v>
      </c>
      <c r="AA53" s="122">
        <v>378014.95</v>
      </c>
      <c r="AB53" s="122">
        <v>39215</v>
      </c>
      <c r="AD53" s="122">
        <v>27528</v>
      </c>
    </row>
    <row r="54" spans="1:30" x14ac:dyDescent="0.2">
      <c r="A54" s="56" t="s">
        <v>2159</v>
      </c>
      <c r="B54" s="121">
        <v>511167.56</v>
      </c>
      <c r="C54" s="121">
        <v>168502.32</v>
      </c>
      <c r="D54" s="121">
        <v>78058.45</v>
      </c>
      <c r="G54" s="56">
        <v>130682.84</v>
      </c>
      <c r="H54" s="56">
        <v>152215.23000000001</v>
      </c>
      <c r="L54" s="270">
        <v>16990</v>
      </c>
      <c r="P54" s="56">
        <v>-120959.07</v>
      </c>
      <c r="R54" s="56">
        <v>2172216.88</v>
      </c>
      <c r="S54" s="98">
        <v>343589.45</v>
      </c>
      <c r="T54" s="98">
        <v>75000</v>
      </c>
      <c r="V54" s="98">
        <v>420676</v>
      </c>
      <c r="W54" s="98">
        <v>152950</v>
      </c>
      <c r="X54" s="122">
        <v>518856</v>
      </c>
      <c r="AA54" s="122">
        <v>284042.90999999997</v>
      </c>
      <c r="AB54" s="122">
        <v>32575.279999999999</v>
      </c>
    </row>
    <row r="55" spans="1:30" x14ac:dyDescent="0.2">
      <c r="A55" s="56" t="s">
        <v>2160</v>
      </c>
      <c r="B55" s="121">
        <v>142594.31</v>
      </c>
      <c r="C55" s="121">
        <v>108665.56</v>
      </c>
      <c r="D55" s="121">
        <v>62518.45</v>
      </c>
      <c r="G55" s="56">
        <v>1243462.56</v>
      </c>
      <c r="H55" s="56">
        <v>589622.29</v>
      </c>
      <c r="K55" s="270">
        <v>6000</v>
      </c>
      <c r="L55" s="270">
        <v>46400</v>
      </c>
      <c r="R55" s="56">
        <v>1936400.69</v>
      </c>
      <c r="S55" s="98">
        <v>435593.42</v>
      </c>
      <c r="V55" s="98">
        <v>468000</v>
      </c>
      <c r="X55" s="122">
        <v>591300</v>
      </c>
      <c r="AA55" s="122">
        <v>185523.01</v>
      </c>
      <c r="AB55" s="122">
        <v>43692.04</v>
      </c>
    </row>
    <row r="56" spans="1:30" x14ac:dyDescent="0.2">
      <c r="A56" s="56" t="s">
        <v>2161</v>
      </c>
      <c r="B56" s="121">
        <v>377996.02</v>
      </c>
      <c r="C56" s="121">
        <v>42433.4</v>
      </c>
      <c r="D56" s="121">
        <v>114960.09</v>
      </c>
      <c r="G56" s="56">
        <v>45367.519999999997</v>
      </c>
      <c r="H56" s="56">
        <v>412465.38</v>
      </c>
      <c r="K56" s="270">
        <v>3000</v>
      </c>
      <c r="L56" s="270">
        <v>56021.21</v>
      </c>
      <c r="P56" s="56">
        <v>296917.32</v>
      </c>
      <c r="R56" s="56">
        <v>1262941.0900000001</v>
      </c>
      <c r="S56" s="98">
        <v>639600.02</v>
      </c>
      <c r="V56" s="98">
        <v>809011</v>
      </c>
      <c r="W56" s="98">
        <v>143400</v>
      </c>
      <c r="X56" s="122">
        <v>1157411</v>
      </c>
      <c r="AA56" s="122">
        <v>368941.86</v>
      </c>
      <c r="AB56" s="122">
        <v>36671.699999999997</v>
      </c>
    </row>
    <row r="57" spans="1:30" x14ac:dyDescent="0.2">
      <c r="A57" s="56" t="s">
        <v>2297</v>
      </c>
      <c r="B57" s="121">
        <v>190127.26</v>
      </c>
      <c r="C57" s="121">
        <v>44765</v>
      </c>
      <c r="D57" s="121">
        <v>86118.84</v>
      </c>
      <c r="G57" s="56">
        <v>553148.41</v>
      </c>
      <c r="H57" s="56">
        <v>616599.87</v>
      </c>
      <c r="K57" s="270">
        <v>4800</v>
      </c>
      <c r="L57" s="270">
        <v>66829.38</v>
      </c>
      <c r="O57" s="56">
        <v>5220</v>
      </c>
      <c r="Q57" s="56">
        <v>-198176.71</v>
      </c>
      <c r="R57" s="56">
        <v>2033596.36</v>
      </c>
      <c r="S57" s="98">
        <v>668399.82999999996</v>
      </c>
      <c r="V57" s="98">
        <v>711950</v>
      </c>
      <c r="W57" s="98">
        <v>62400</v>
      </c>
      <c r="X57" s="122">
        <v>1025428</v>
      </c>
      <c r="AA57" s="122">
        <v>344448.83</v>
      </c>
      <c r="AB57" s="122">
        <v>42910.52</v>
      </c>
    </row>
    <row r="58" spans="1:30" x14ac:dyDescent="0.2">
      <c r="A58" s="56" t="s">
        <v>2298</v>
      </c>
      <c r="B58" s="121">
        <v>180599.28</v>
      </c>
      <c r="C58" s="121">
        <v>197292.21</v>
      </c>
      <c r="D58" s="121">
        <v>134151.95000000001</v>
      </c>
      <c r="G58" s="56">
        <v>674514.04</v>
      </c>
      <c r="H58" s="56">
        <v>157392.10999999999</v>
      </c>
      <c r="K58" s="270">
        <v>8500</v>
      </c>
      <c r="L58" s="270">
        <v>75145.69</v>
      </c>
      <c r="Q58" s="56">
        <v>-184915.92</v>
      </c>
      <c r="R58" s="56">
        <v>2378594.3199999998</v>
      </c>
      <c r="S58" s="98">
        <v>817351.09</v>
      </c>
      <c r="T58" s="98">
        <v>105000</v>
      </c>
      <c r="V58" s="98">
        <v>642992</v>
      </c>
      <c r="X58" s="122">
        <v>829829.99</v>
      </c>
      <c r="AA58" s="122">
        <v>633960.34</v>
      </c>
      <c r="AB58" s="122">
        <v>93851.36</v>
      </c>
    </row>
    <row r="59" spans="1:30" x14ac:dyDescent="0.2">
      <c r="A59" s="56" t="s">
        <v>2299</v>
      </c>
      <c r="B59" s="121">
        <v>169936.84</v>
      </c>
      <c r="C59" s="121">
        <v>70664.05</v>
      </c>
      <c r="D59" s="121">
        <v>339037.74</v>
      </c>
      <c r="G59" s="56">
        <v>1681892.96</v>
      </c>
      <c r="H59" s="56">
        <v>460412.18</v>
      </c>
      <c r="K59" s="270">
        <v>12000</v>
      </c>
      <c r="L59" s="270">
        <v>64483.32</v>
      </c>
      <c r="P59" s="56">
        <v>193379.24</v>
      </c>
      <c r="R59" s="56">
        <v>2522084.4900000002</v>
      </c>
      <c r="S59" s="98">
        <v>646207.68999999994</v>
      </c>
      <c r="V59" s="98">
        <v>518525</v>
      </c>
      <c r="W59" s="98">
        <v>500</v>
      </c>
      <c r="X59" s="122">
        <v>713095</v>
      </c>
      <c r="AA59" s="122">
        <v>188798.77</v>
      </c>
      <c r="AB59" s="122">
        <v>19564.099999999999</v>
      </c>
      <c r="AC59" s="122">
        <v>29727.599999999999</v>
      </c>
    </row>
    <row r="60" spans="1:30" x14ac:dyDescent="0.2">
      <c r="A60" s="56" t="s">
        <v>2162</v>
      </c>
      <c r="B60" s="121">
        <v>1321283.8899999999</v>
      </c>
      <c r="C60" s="121">
        <v>59822.5</v>
      </c>
      <c r="D60" s="121">
        <v>70889.179999999993</v>
      </c>
      <c r="G60" s="56">
        <v>348547.87</v>
      </c>
      <c r="H60" s="56">
        <v>493452.18</v>
      </c>
      <c r="K60" s="270">
        <v>1500</v>
      </c>
      <c r="L60" s="270">
        <v>57081.23</v>
      </c>
      <c r="N60" s="270">
        <v>30</v>
      </c>
      <c r="P60" s="56">
        <v>-353995.67</v>
      </c>
      <c r="Q60" s="56">
        <v>228262.56</v>
      </c>
      <c r="R60" s="56">
        <v>2222830.3199999998</v>
      </c>
      <c r="S60" s="98">
        <v>640780.32999999996</v>
      </c>
      <c r="T60" s="98">
        <v>126260</v>
      </c>
      <c r="V60" s="98">
        <v>338366</v>
      </c>
      <c r="W60" s="98">
        <v>6000</v>
      </c>
      <c r="X60" s="122">
        <v>547326</v>
      </c>
      <c r="AA60" s="122">
        <v>319516.03000000003</v>
      </c>
      <c r="AB60" s="122">
        <v>71366.12</v>
      </c>
    </row>
    <row r="61" spans="1:30" x14ac:dyDescent="0.2">
      <c r="A61" s="56" t="s">
        <v>2163</v>
      </c>
      <c r="B61" s="121">
        <v>2259755.7799999998</v>
      </c>
      <c r="C61" s="121">
        <v>41139.4</v>
      </c>
      <c r="D61" s="121">
        <v>182186.36</v>
      </c>
      <c r="G61" s="56">
        <v>2719452.25</v>
      </c>
      <c r="H61" s="56">
        <v>1503678.69</v>
      </c>
      <c r="K61" s="270">
        <v>26500</v>
      </c>
      <c r="L61" s="270">
        <v>109903.01</v>
      </c>
      <c r="N61" s="270">
        <v>899.02</v>
      </c>
      <c r="P61" s="56">
        <v>2697686.89</v>
      </c>
      <c r="Q61" s="56">
        <v>24192.07</v>
      </c>
      <c r="R61" s="56">
        <v>3033155.83</v>
      </c>
      <c r="S61" s="98">
        <v>1351702.04</v>
      </c>
      <c r="T61" s="98">
        <v>189039</v>
      </c>
      <c r="V61" s="98">
        <v>1363894</v>
      </c>
      <c r="W61" s="98">
        <v>635400</v>
      </c>
      <c r="X61" s="122">
        <v>1821104</v>
      </c>
      <c r="AA61" s="122">
        <v>796801.98</v>
      </c>
      <c r="AB61" s="122">
        <v>62263.4</v>
      </c>
    </row>
    <row r="62" spans="1:30" x14ac:dyDescent="0.2">
      <c r="A62" s="56" t="s">
        <v>2164</v>
      </c>
      <c r="B62" s="121">
        <v>77730.47</v>
      </c>
      <c r="C62" s="121">
        <v>121949.88</v>
      </c>
      <c r="D62" s="121">
        <v>344310.56</v>
      </c>
      <c r="G62" s="56">
        <v>725737.52</v>
      </c>
      <c r="H62" s="56">
        <v>670713.62</v>
      </c>
      <c r="K62" s="270">
        <v>9000</v>
      </c>
      <c r="L62" s="270">
        <v>36112.42</v>
      </c>
      <c r="N62" s="270">
        <v>500</v>
      </c>
      <c r="Q62" s="56">
        <v>-185644.66</v>
      </c>
      <c r="R62" s="56">
        <v>2266667.36</v>
      </c>
      <c r="S62" s="98">
        <v>463776.66</v>
      </c>
      <c r="V62" s="98">
        <v>782494</v>
      </c>
      <c r="W62" s="98">
        <v>6000</v>
      </c>
      <c r="X62" s="122">
        <v>1051236</v>
      </c>
      <c r="AA62" s="122">
        <v>292437.56</v>
      </c>
      <c r="AB62" s="122">
        <v>80112.17</v>
      </c>
    </row>
    <row r="63" spans="1:30" x14ac:dyDescent="0.2">
      <c r="A63" s="56" t="s">
        <v>2165</v>
      </c>
      <c r="B63" s="121">
        <v>407251.35</v>
      </c>
      <c r="C63" s="121">
        <v>64245.55</v>
      </c>
      <c r="D63" s="121">
        <v>32925.760000000002</v>
      </c>
      <c r="G63" s="56">
        <v>176967.69</v>
      </c>
      <c r="H63" s="56">
        <v>250337.1</v>
      </c>
      <c r="K63" s="270">
        <v>3500</v>
      </c>
      <c r="L63" s="270">
        <v>29838.1</v>
      </c>
      <c r="N63" s="270">
        <v>1823</v>
      </c>
      <c r="Q63" s="56">
        <v>-1120376.51</v>
      </c>
      <c r="R63" s="56">
        <v>1987498.73</v>
      </c>
      <c r="S63" s="98">
        <v>543995.28</v>
      </c>
      <c r="V63" s="98">
        <v>320082</v>
      </c>
      <c r="W63" s="98">
        <v>18500</v>
      </c>
      <c r="X63" s="122">
        <v>499622</v>
      </c>
      <c r="AA63" s="122">
        <v>251305.57</v>
      </c>
      <c r="AB63" s="122">
        <v>79591.39</v>
      </c>
    </row>
    <row r="64" spans="1:30" x14ac:dyDescent="0.2">
      <c r="A64" s="56" t="s">
        <v>2166</v>
      </c>
      <c r="B64" s="121">
        <v>451867.44</v>
      </c>
      <c r="C64" s="121">
        <v>7625</v>
      </c>
      <c r="D64" s="121">
        <v>95488.26</v>
      </c>
      <c r="G64" s="56">
        <v>178116.98</v>
      </c>
      <c r="H64" s="56">
        <v>186900</v>
      </c>
      <c r="K64" s="270">
        <v>5600</v>
      </c>
      <c r="L64" s="270">
        <v>90758.93</v>
      </c>
      <c r="N64" s="270">
        <v>401.84</v>
      </c>
      <c r="P64" s="56">
        <v>418050.96</v>
      </c>
      <c r="Q64" s="56">
        <v>217407.24</v>
      </c>
      <c r="R64" s="56">
        <v>132947.94</v>
      </c>
      <c r="S64" s="98">
        <v>891216.56</v>
      </c>
      <c r="T64" s="98">
        <v>40000</v>
      </c>
      <c r="V64" s="98">
        <v>285078.5</v>
      </c>
      <c r="X64" s="122">
        <v>638558.5</v>
      </c>
      <c r="AA64" s="122">
        <v>353162.79</v>
      </c>
      <c r="AB64" s="122">
        <v>58943</v>
      </c>
    </row>
    <row r="65" spans="1:31" x14ac:dyDescent="0.2">
      <c r="A65" s="56" t="s">
        <v>2168</v>
      </c>
      <c r="B65" s="121">
        <v>491475.79</v>
      </c>
      <c r="C65" s="121">
        <v>169069.25</v>
      </c>
      <c r="D65" s="121">
        <v>218995.51</v>
      </c>
      <c r="G65" s="56">
        <v>386927.55</v>
      </c>
      <c r="H65" s="56">
        <v>297419.21999999997</v>
      </c>
      <c r="K65" s="270">
        <v>14080</v>
      </c>
      <c r="L65" s="270">
        <v>51174.03</v>
      </c>
      <c r="N65" s="270">
        <v>4348.8</v>
      </c>
      <c r="P65" s="56">
        <v>-1499661.35</v>
      </c>
      <c r="Q65" s="56">
        <v>0.94</v>
      </c>
      <c r="R65" s="56">
        <v>2590732.39</v>
      </c>
      <c r="S65" s="98">
        <v>1246834.3799999999</v>
      </c>
      <c r="V65" s="98">
        <v>886044</v>
      </c>
      <c r="W65" s="98">
        <v>64084</v>
      </c>
      <c r="X65" s="122">
        <v>1280848</v>
      </c>
      <c r="AA65" s="122">
        <v>398576.03</v>
      </c>
      <c r="AB65" s="122">
        <v>24270.84</v>
      </c>
    </row>
    <row r="66" spans="1:31" x14ac:dyDescent="0.2">
      <c r="A66" s="56" t="s">
        <v>2169</v>
      </c>
      <c r="B66" s="121">
        <v>1016022.14</v>
      </c>
      <c r="C66" s="121">
        <v>340077.88</v>
      </c>
      <c r="D66" s="121">
        <v>31350.62</v>
      </c>
      <c r="G66" s="56">
        <v>1151930.6299999999</v>
      </c>
      <c r="H66" s="56">
        <v>229948.73</v>
      </c>
      <c r="K66" s="270">
        <v>38347</v>
      </c>
      <c r="L66" s="270">
        <v>33064.449999999997</v>
      </c>
      <c r="N66" s="270">
        <v>14</v>
      </c>
      <c r="P66" s="56">
        <v>150061.75</v>
      </c>
      <c r="Q66" s="56">
        <v>703960.82</v>
      </c>
      <c r="R66" s="56">
        <v>2642678.98</v>
      </c>
      <c r="S66" s="98">
        <v>499778.25</v>
      </c>
      <c r="V66" s="98">
        <v>495628</v>
      </c>
      <c r="W66" s="98">
        <v>60800</v>
      </c>
      <c r="X66" s="122">
        <v>668828</v>
      </c>
      <c r="AA66" s="122">
        <v>273210.2</v>
      </c>
      <c r="AB66" s="122">
        <v>82117.81</v>
      </c>
    </row>
    <row r="67" spans="1:31" x14ac:dyDescent="0.2">
      <c r="A67" s="56" t="s">
        <v>2172</v>
      </c>
      <c r="B67" s="121">
        <v>629994.31000000006</v>
      </c>
      <c r="C67" s="121">
        <v>46460.75</v>
      </c>
      <c r="D67" s="121">
        <v>86460.66</v>
      </c>
      <c r="G67" s="56">
        <v>883615</v>
      </c>
      <c r="H67" s="56">
        <v>384053.29</v>
      </c>
      <c r="K67" s="270">
        <v>7000</v>
      </c>
      <c r="L67" s="270">
        <v>39740.19</v>
      </c>
      <c r="N67" s="270">
        <v>2630</v>
      </c>
      <c r="Q67" s="56">
        <v>290199.67999999999</v>
      </c>
      <c r="R67" s="56">
        <v>1770327</v>
      </c>
      <c r="S67" s="98">
        <v>613600.28</v>
      </c>
      <c r="V67" s="98">
        <v>374450.64</v>
      </c>
      <c r="W67" s="98">
        <v>6000</v>
      </c>
      <c r="X67" s="122">
        <v>604850.64</v>
      </c>
      <c r="AA67" s="122">
        <v>374005.25</v>
      </c>
      <c r="AB67" s="122">
        <v>48249.89</v>
      </c>
    </row>
    <row r="68" spans="1:31" x14ac:dyDescent="0.2">
      <c r="A68" s="56" t="s">
        <v>2173</v>
      </c>
      <c r="B68" s="121">
        <v>549507.93000000005</v>
      </c>
      <c r="C68" s="121">
        <v>52667.34</v>
      </c>
      <c r="D68" s="121">
        <v>155734.07999999999</v>
      </c>
      <c r="G68" s="56">
        <v>871099.01</v>
      </c>
      <c r="H68" s="56">
        <v>678478.6</v>
      </c>
      <c r="K68" s="270">
        <v>53238</v>
      </c>
      <c r="L68" s="270">
        <v>33331.35</v>
      </c>
      <c r="N68" s="270">
        <v>529.34</v>
      </c>
      <c r="R68" s="56">
        <v>3470807.24</v>
      </c>
      <c r="S68" s="98">
        <v>676759.89</v>
      </c>
      <c r="V68" s="98">
        <v>290790</v>
      </c>
      <c r="X68" s="122">
        <v>525570</v>
      </c>
      <c r="AA68" s="122">
        <v>295201.78999999998</v>
      </c>
      <c r="AB68" s="122">
        <v>37910.18</v>
      </c>
    </row>
    <row r="69" spans="1:31" x14ac:dyDescent="0.2">
      <c r="A69" s="56" t="s">
        <v>2174</v>
      </c>
      <c r="B69" s="121">
        <v>94039.01</v>
      </c>
      <c r="C69" s="121">
        <v>64511.43</v>
      </c>
      <c r="D69" s="121">
        <v>29647.5</v>
      </c>
      <c r="G69" s="56">
        <v>187969.59</v>
      </c>
      <c r="H69" s="56">
        <v>615065.22</v>
      </c>
      <c r="K69" s="270">
        <v>4494.4399999999996</v>
      </c>
      <c r="L69" s="270">
        <v>24734.25</v>
      </c>
      <c r="N69" s="270">
        <v>98.22</v>
      </c>
      <c r="Q69" s="56">
        <v>-175425.58</v>
      </c>
      <c r="R69" s="56">
        <v>1201384.94</v>
      </c>
      <c r="S69" s="98">
        <v>352124.88</v>
      </c>
      <c r="V69" s="98">
        <v>324788</v>
      </c>
      <c r="W69" s="98">
        <v>6000</v>
      </c>
      <c r="X69" s="122">
        <v>462948</v>
      </c>
      <c r="AA69" s="122">
        <v>236395.8</v>
      </c>
      <c r="AB69" s="122">
        <v>24460.6</v>
      </c>
    </row>
    <row r="70" spans="1:31" x14ac:dyDescent="0.2">
      <c r="A70" s="56" t="s">
        <v>2176</v>
      </c>
      <c r="B70" s="121">
        <v>333244.74</v>
      </c>
      <c r="C70" s="121">
        <v>18730.759999999998</v>
      </c>
      <c r="D70" s="121">
        <v>150566.91</v>
      </c>
      <c r="G70" s="56">
        <v>362155.04</v>
      </c>
      <c r="H70" s="56">
        <v>237954.78</v>
      </c>
      <c r="K70" s="270">
        <v>0</v>
      </c>
      <c r="L70" s="270">
        <v>29580</v>
      </c>
      <c r="N70" s="270">
        <v>0.02</v>
      </c>
      <c r="Q70" s="56">
        <v>-1490846.97</v>
      </c>
      <c r="R70" s="56">
        <v>2538134.58</v>
      </c>
      <c r="S70" s="98">
        <v>468024.14</v>
      </c>
      <c r="V70" s="98">
        <v>925022</v>
      </c>
      <c r="W70" s="98">
        <v>56800</v>
      </c>
      <c r="X70" s="122">
        <v>1134542</v>
      </c>
      <c r="AA70" s="122">
        <v>270426.58</v>
      </c>
      <c r="AB70" s="122">
        <v>9431.9599999999991</v>
      </c>
    </row>
    <row r="71" spans="1:31" x14ac:dyDescent="0.2">
      <c r="A71" s="56" t="s">
        <v>2177</v>
      </c>
      <c r="B71" s="121">
        <v>358313.34</v>
      </c>
      <c r="C71" s="121">
        <v>0</v>
      </c>
      <c r="D71" s="121">
        <v>49834.77</v>
      </c>
      <c r="G71" s="56">
        <v>323825.56</v>
      </c>
      <c r="H71" s="56">
        <v>449281.2</v>
      </c>
      <c r="K71" s="270">
        <v>4500</v>
      </c>
      <c r="L71" s="270">
        <v>35185</v>
      </c>
      <c r="N71" s="270">
        <v>399.05</v>
      </c>
      <c r="Q71" s="56">
        <v>-684074.32</v>
      </c>
      <c r="R71" s="56">
        <v>1881601.57</v>
      </c>
      <c r="S71" s="98">
        <v>639989.17000000004</v>
      </c>
      <c r="V71" s="98">
        <v>503072</v>
      </c>
      <c r="W71" s="98">
        <v>10000</v>
      </c>
      <c r="X71" s="122">
        <v>748512</v>
      </c>
      <c r="AA71" s="122">
        <v>266036.73</v>
      </c>
      <c r="AB71" s="122">
        <v>62472.87</v>
      </c>
    </row>
    <row r="72" spans="1:31" x14ac:dyDescent="0.2">
      <c r="A72" s="56" t="s">
        <v>2178</v>
      </c>
      <c r="B72" s="121">
        <v>377227.06</v>
      </c>
      <c r="C72" s="121">
        <v>50947.75</v>
      </c>
      <c r="D72" s="121">
        <v>34832.44</v>
      </c>
      <c r="G72" s="56">
        <v>541921.09</v>
      </c>
      <c r="H72" s="56">
        <v>213919.64</v>
      </c>
      <c r="K72" s="270">
        <v>4600</v>
      </c>
      <c r="L72" s="270">
        <v>23977.02</v>
      </c>
      <c r="N72" s="270">
        <v>2136.13</v>
      </c>
      <c r="P72" s="56">
        <v>-1595274.18</v>
      </c>
      <c r="R72" s="56">
        <v>2618687.59</v>
      </c>
      <c r="S72" s="98">
        <v>696857.02</v>
      </c>
      <c r="V72" s="98">
        <v>142170</v>
      </c>
      <c r="X72" s="122">
        <v>369890</v>
      </c>
      <c r="AA72" s="122">
        <v>224574.24</v>
      </c>
      <c r="AB72" s="122">
        <v>57086.36</v>
      </c>
      <c r="AE72" s="122">
        <v>2130</v>
      </c>
    </row>
    <row r="73" spans="1:31" x14ac:dyDescent="0.2">
      <c r="A73" s="56" t="s">
        <v>2179</v>
      </c>
      <c r="B73" s="121">
        <v>227150.54</v>
      </c>
      <c r="C73" s="121">
        <v>88262.78</v>
      </c>
      <c r="D73" s="121">
        <v>41394.199999999997</v>
      </c>
      <c r="G73" s="56">
        <v>30266.46</v>
      </c>
      <c r="H73" s="56">
        <v>121918.43</v>
      </c>
      <c r="K73" s="270">
        <v>2000</v>
      </c>
      <c r="L73" s="270">
        <v>37854.660000000003</v>
      </c>
      <c r="N73" s="270">
        <v>623.04</v>
      </c>
      <c r="Q73" s="56">
        <v>48036.44</v>
      </c>
      <c r="R73" s="56">
        <v>2255161.35</v>
      </c>
      <c r="S73" s="98">
        <v>441581.56</v>
      </c>
      <c r="T73" s="98">
        <v>77000</v>
      </c>
      <c r="V73" s="98">
        <v>320644</v>
      </c>
      <c r="W73" s="98">
        <v>37800</v>
      </c>
      <c r="X73" s="122">
        <v>400844</v>
      </c>
      <c r="AA73" s="122">
        <v>270807.09999999998</v>
      </c>
      <c r="AB73" s="122">
        <v>18384</v>
      </c>
    </row>
    <row r="74" spans="1:31" x14ac:dyDescent="0.2">
      <c r="A74" s="56" t="s">
        <v>2180</v>
      </c>
      <c r="B74" s="121">
        <v>822546.39</v>
      </c>
      <c r="C74" s="121">
        <v>191483.61</v>
      </c>
      <c r="D74" s="121">
        <v>54888.97</v>
      </c>
      <c r="G74" s="56">
        <v>689362.9</v>
      </c>
      <c r="H74" s="56">
        <v>174394.8</v>
      </c>
      <c r="K74" s="270">
        <v>4400</v>
      </c>
      <c r="L74" s="270">
        <v>50505.46</v>
      </c>
      <c r="N74" s="270">
        <v>1085.73</v>
      </c>
      <c r="Q74" s="56">
        <v>-951819.8</v>
      </c>
      <c r="R74" s="56">
        <v>2065017.96</v>
      </c>
      <c r="S74" s="98">
        <v>1023690.13</v>
      </c>
      <c r="T74" s="98">
        <v>452475</v>
      </c>
      <c r="V74" s="98">
        <v>358684</v>
      </c>
      <c r="X74" s="122">
        <v>644335</v>
      </c>
      <c r="AA74" s="122">
        <v>298552.57</v>
      </c>
      <c r="AB74" s="122">
        <v>35728.239999999998</v>
      </c>
    </row>
    <row r="75" spans="1:31" x14ac:dyDescent="0.2">
      <c r="A75" s="56" t="s">
        <v>2181</v>
      </c>
      <c r="B75" s="121">
        <v>921329.76</v>
      </c>
      <c r="C75" s="121">
        <v>220471.08</v>
      </c>
      <c r="D75" s="121">
        <v>247407.21</v>
      </c>
      <c r="G75" s="56">
        <v>387743.06</v>
      </c>
      <c r="H75" s="56">
        <v>695054.34</v>
      </c>
      <c r="K75" s="270">
        <v>7790</v>
      </c>
      <c r="L75" s="270">
        <v>88974.31</v>
      </c>
      <c r="N75" s="270">
        <v>2672</v>
      </c>
      <c r="Q75" s="56">
        <v>-250903.15</v>
      </c>
      <c r="R75" s="56">
        <v>2127187.88</v>
      </c>
      <c r="S75" s="98">
        <v>1314780.05</v>
      </c>
      <c r="U75" s="98">
        <v>300</v>
      </c>
      <c r="V75" s="98">
        <v>201088</v>
      </c>
      <c r="W75" s="98">
        <v>83100</v>
      </c>
      <c r="X75" s="122">
        <v>587968</v>
      </c>
      <c r="AA75" s="122">
        <v>325035.08</v>
      </c>
      <c r="AB75" s="122">
        <v>97629.56</v>
      </c>
    </row>
    <row r="76" spans="1:31" x14ac:dyDescent="0.2">
      <c r="A76" s="56" t="s">
        <v>2315</v>
      </c>
      <c r="B76" s="121">
        <v>850437.64</v>
      </c>
      <c r="C76" s="121">
        <v>103328.35</v>
      </c>
      <c r="D76" s="121">
        <v>73371.61</v>
      </c>
      <c r="G76" s="56">
        <v>871916.83</v>
      </c>
      <c r="H76" s="56">
        <v>811546.96</v>
      </c>
      <c r="K76" s="270">
        <v>5374</v>
      </c>
      <c r="L76" s="270">
        <v>42587.85</v>
      </c>
      <c r="Q76" s="56">
        <v>328085.96999999997</v>
      </c>
      <c r="R76" s="56">
        <v>3692657.78</v>
      </c>
      <c r="S76" s="98">
        <v>570938.43999999994</v>
      </c>
      <c r="T76" s="98">
        <v>62140</v>
      </c>
      <c r="V76" s="98">
        <v>564354</v>
      </c>
      <c r="W76" s="98">
        <v>57500</v>
      </c>
      <c r="X76" s="122">
        <v>783095.62</v>
      </c>
      <c r="AA76" s="122">
        <v>273540.38</v>
      </c>
      <c r="AB76" s="122">
        <v>113012.8</v>
      </c>
    </row>
    <row r="77" spans="1:31" x14ac:dyDescent="0.2">
      <c r="A77" s="56" t="s">
        <v>2182</v>
      </c>
      <c r="B77" s="121">
        <v>122894.94</v>
      </c>
      <c r="C77" s="121">
        <v>49860.5</v>
      </c>
      <c r="D77" s="121">
        <v>27827.72</v>
      </c>
      <c r="G77" s="56">
        <v>2711360.95</v>
      </c>
      <c r="H77" s="56">
        <v>79129.62</v>
      </c>
      <c r="K77" s="270">
        <v>5000</v>
      </c>
      <c r="L77" s="270">
        <v>29700</v>
      </c>
      <c r="M77" s="270">
        <v>18000</v>
      </c>
      <c r="Q77" s="56">
        <v>-62690.95</v>
      </c>
      <c r="R77" s="56">
        <v>2241713.0099999998</v>
      </c>
      <c r="S77" s="98">
        <v>448097.47</v>
      </c>
      <c r="V77" s="98">
        <v>323420</v>
      </c>
      <c r="W77" s="98">
        <v>11460</v>
      </c>
      <c r="X77" s="122">
        <v>531480</v>
      </c>
      <c r="AA77" s="122">
        <v>148945.19</v>
      </c>
      <c r="AB77" s="122">
        <v>96474.44</v>
      </c>
    </row>
    <row r="78" spans="1:31" x14ac:dyDescent="0.2">
      <c r="A78" s="56" t="s">
        <v>2183</v>
      </c>
      <c r="B78" s="121">
        <v>192176.98</v>
      </c>
      <c r="C78" s="121">
        <v>58009.5</v>
      </c>
      <c r="D78" s="121">
        <v>100476.11</v>
      </c>
      <c r="G78" s="56">
        <v>736329.59</v>
      </c>
      <c r="H78" s="56">
        <v>415121.19</v>
      </c>
      <c r="K78" s="270">
        <v>3000</v>
      </c>
      <c r="L78" s="270">
        <v>47091.040000000001</v>
      </c>
      <c r="M78" s="270">
        <v>21200</v>
      </c>
      <c r="N78" s="270">
        <v>32135.94</v>
      </c>
      <c r="Q78" s="56">
        <v>-432769.21</v>
      </c>
      <c r="R78" s="56">
        <v>1881918.88</v>
      </c>
      <c r="S78" s="98">
        <v>699899.66</v>
      </c>
      <c r="V78" s="98">
        <v>468222.5</v>
      </c>
      <c r="W78" s="98">
        <v>9000</v>
      </c>
      <c r="X78" s="122">
        <v>720822.5</v>
      </c>
      <c r="AA78" s="122">
        <v>343499.74</v>
      </c>
      <c r="AB78" s="122">
        <v>105243.2</v>
      </c>
      <c r="AE78" s="122">
        <v>28900</v>
      </c>
    </row>
    <row r="79" spans="1:31" x14ac:dyDescent="0.2">
      <c r="A79" s="56" t="s">
        <v>2184</v>
      </c>
      <c r="B79" s="121">
        <v>84033.32</v>
      </c>
      <c r="C79" s="121">
        <v>20845</v>
      </c>
      <c r="D79" s="121">
        <v>18629.32</v>
      </c>
      <c r="G79" s="56">
        <v>718595.94</v>
      </c>
      <c r="H79" s="56">
        <v>1160958.33</v>
      </c>
      <c r="K79" s="270">
        <v>3350</v>
      </c>
      <c r="L79" s="270">
        <v>57750</v>
      </c>
      <c r="M79" s="270">
        <v>51300</v>
      </c>
      <c r="O79" s="56">
        <v>5000</v>
      </c>
      <c r="Q79" s="56">
        <v>13950</v>
      </c>
      <c r="R79" s="56">
        <v>1941230.36</v>
      </c>
      <c r="S79" s="98">
        <v>432693.78</v>
      </c>
      <c r="V79" s="98">
        <v>445515</v>
      </c>
      <c r="X79" s="122">
        <v>671315</v>
      </c>
      <c r="AA79" s="122">
        <v>202669.26</v>
      </c>
      <c r="AB79" s="122">
        <v>62755.12</v>
      </c>
      <c r="AE79" s="122">
        <v>26075</v>
      </c>
    </row>
    <row r="80" spans="1:31" x14ac:dyDescent="0.2">
      <c r="A80" s="56" t="s">
        <v>2185</v>
      </c>
      <c r="B80" s="121">
        <v>327711.67</v>
      </c>
      <c r="C80" s="121">
        <v>25683.5</v>
      </c>
      <c r="D80" s="121">
        <v>12256.61</v>
      </c>
      <c r="G80" s="56">
        <v>338559.08</v>
      </c>
      <c r="H80" s="56">
        <v>43496.07</v>
      </c>
      <c r="K80" s="270">
        <v>5000</v>
      </c>
      <c r="L80" s="270">
        <v>43550</v>
      </c>
      <c r="O80" s="56">
        <v>5000</v>
      </c>
      <c r="R80" s="56">
        <v>1940061.77</v>
      </c>
      <c r="S80" s="98">
        <v>711013.96</v>
      </c>
      <c r="V80" s="98">
        <v>685681.5</v>
      </c>
      <c r="W80" s="98">
        <v>20900</v>
      </c>
      <c r="X80" s="122">
        <v>979393.5</v>
      </c>
      <c r="AA80" s="122">
        <v>263123.15999999997</v>
      </c>
      <c r="AB80" s="122">
        <v>57705.29</v>
      </c>
    </row>
    <row r="81" spans="1:31" x14ac:dyDescent="0.2">
      <c r="A81" s="56" t="s">
        <v>2186</v>
      </c>
      <c r="B81" s="121">
        <v>185524.59</v>
      </c>
      <c r="C81" s="121">
        <v>12358.88</v>
      </c>
      <c r="D81" s="121">
        <v>44637.55</v>
      </c>
      <c r="G81" s="56">
        <v>272002</v>
      </c>
      <c r="H81" s="56">
        <v>27840.13</v>
      </c>
      <c r="K81" s="270">
        <v>0</v>
      </c>
      <c r="L81" s="270">
        <v>38700</v>
      </c>
      <c r="M81" s="270">
        <v>0</v>
      </c>
      <c r="O81" s="56">
        <v>0</v>
      </c>
      <c r="Q81" s="56">
        <v>761687.4</v>
      </c>
      <c r="R81" s="56">
        <v>2076384.94</v>
      </c>
      <c r="S81" s="98">
        <v>484818.15</v>
      </c>
      <c r="T81" s="98">
        <v>85000</v>
      </c>
      <c r="V81" s="98">
        <v>386841</v>
      </c>
      <c r="X81" s="122">
        <v>560161</v>
      </c>
      <c r="AA81" s="122">
        <v>289957.65999999997</v>
      </c>
      <c r="AB81" s="122">
        <v>79408.320000000007</v>
      </c>
      <c r="AC81" s="122">
        <v>7184</v>
      </c>
    </row>
    <row r="82" spans="1:31" x14ac:dyDescent="0.2">
      <c r="A82" s="56" t="s">
        <v>2187</v>
      </c>
      <c r="B82" s="121">
        <v>441895.43</v>
      </c>
      <c r="C82" s="121">
        <v>0</v>
      </c>
      <c r="D82" s="121">
        <v>224339.95</v>
      </c>
      <c r="G82" s="56">
        <v>-7529.89</v>
      </c>
      <c r="H82" s="56">
        <v>253718.48</v>
      </c>
      <c r="K82" s="270">
        <v>38065</v>
      </c>
      <c r="L82" s="270">
        <v>147542.42000000001</v>
      </c>
      <c r="M82" s="270">
        <v>70000</v>
      </c>
      <c r="O82" s="56">
        <v>10000</v>
      </c>
      <c r="R82" s="56">
        <v>1879892.65</v>
      </c>
      <c r="S82" s="98">
        <v>572895.17000000004</v>
      </c>
      <c r="V82" s="98">
        <v>279888</v>
      </c>
      <c r="X82" s="122">
        <v>460328</v>
      </c>
      <c r="Y82" s="122">
        <v>540</v>
      </c>
      <c r="AA82" s="122">
        <v>274266.71999999997</v>
      </c>
      <c r="AB82" s="122">
        <v>82239.95</v>
      </c>
    </row>
    <row r="83" spans="1:31" x14ac:dyDescent="0.2">
      <c r="A83" s="56" t="s">
        <v>2188</v>
      </c>
      <c r="B83" s="121">
        <v>186386.36</v>
      </c>
      <c r="C83" s="121">
        <v>53498.75</v>
      </c>
      <c r="D83" s="121">
        <v>36980.33</v>
      </c>
      <c r="G83" s="56">
        <v>292083.90999999997</v>
      </c>
      <c r="H83" s="56">
        <v>234101.7</v>
      </c>
      <c r="K83" s="270">
        <v>0</v>
      </c>
      <c r="L83" s="270">
        <v>33571.769999999997</v>
      </c>
      <c r="N83" s="270">
        <v>23.6</v>
      </c>
      <c r="Q83" s="56">
        <v>112635.28</v>
      </c>
      <c r="R83" s="56">
        <v>1840507.51</v>
      </c>
      <c r="S83" s="98">
        <v>364872.49</v>
      </c>
      <c r="U83" s="98">
        <v>206.82</v>
      </c>
      <c r="V83" s="98">
        <v>712229</v>
      </c>
      <c r="X83" s="122">
        <v>890809</v>
      </c>
      <c r="AA83" s="122">
        <v>185367</v>
      </c>
      <c r="AB83" s="122">
        <v>33764.68</v>
      </c>
      <c r="AE83" s="122">
        <v>9900</v>
      </c>
    </row>
    <row r="84" spans="1:31" x14ac:dyDescent="0.2">
      <c r="A84" s="56" t="s">
        <v>2189</v>
      </c>
      <c r="B84" s="121">
        <v>62424.81</v>
      </c>
      <c r="C84" s="121">
        <v>18661</v>
      </c>
      <c r="D84" s="121">
        <v>70734.39</v>
      </c>
      <c r="G84" s="56">
        <v>714909.38</v>
      </c>
      <c r="H84" s="56">
        <v>64729.43</v>
      </c>
      <c r="K84" s="270">
        <v>48055</v>
      </c>
      <c r="L84" s="270">
        <v>19864.84</v>
      </c>
      <c r="M84" s="270">
        <v>5000</v>
      </c>
      <c r="N84" s="270">
        <v>67500</v>
      </c>
      <c r="Q84" s="56">
        <v>-500.27</v>
      </c>
      <c r="R84" s="56">
        <v>2651073.88</v>
      </c>
      <c r="S84" s="98">
        <v>389090.4</v>
      </c>
      <c r="T84" s="98">
        <v>98300</v>
      </c>
      <c r="V84" s="98">
        <v>280525</v>
      </c>
      <c r="X84" s="122">
        <v>441185</v>
      </c>
      <c r="AA84" s="122">
        <v>163019.35</v>
      </c>
      <c r="AB84" s="122">
        <v>25329.56</v>
      </c>
    </row>
    <row r="85" spans="1:31" x14ac:dyDescent="0.2">
      <c r="A85" s="56" t="s">
        <v>2300</v>
      </c>
      <c r="B85" s="121">
        <v>78718.350000000006</v>
      </c>
      <c r="C85" s="121">
        <v>20620</v>
      </c>
      <c r="D85" s="121">
        <v>14603.75</v>
      </c>
      <c r="G85" s="56">
        <v>445750.55</v>
      </c>
      <c r="H85" s="56">
        <v>207137.22</v>
      </c>
      <c r="K85" s="270">
        <v>3000</v>
      </c>
      <c r="L85" s="270">
        <v>32000</v>
      </c>
      <c r="M85" s="270">
        <v>42500</v>
      </c>
      <c r="O85" s="56">
        <v>15000</v>
      </c>
      <c r="R85" s="56">
        <v>3200752.69</v>
      </c>
      <c r="S85" s="98">
        <v>503066</v>
      </c>
      <c r="V85" s="98">
        <v>285226</v>
      </c>
      <c r="X85" s="122">
        <v>499686</v>
      </c>
      <c r="AA85" s="122">
        <v>221552.16</v>
      </c>
      <c r="AB85" s="122">
        <v>96816.12</v>
      </c>
    </row>
    <row r="86" spans="1:31" x14ac:dyDescent="0.2">
      <c r="A86" s="56" t="s">
        <v>2190</v>
      </c>
      <c r="B86" s="121">
        <v>1012986.21</v>
      </c>
      <c r="C86" s="121">
        <v>19560.25</v>
      </c>
      <c r="D86" s="121">
        <v>21535.7</v>
      </c>
      <c r="G86" s="56">
        <v>210070.22</v>
      </c>
      <c r="H86" s="56">
        <v>1002626.28</v>
      </c>
      <c r="K86" s="270">
        <v>2040</v>
      </c>
      <c r="L86" s="270">
        <v>64931.16</v>
      </c>
      <c r="N86" s="270">
        <v>334.25</v>
      </c>
      <c r="O86" s="56">
        <v>307248</v>
      </c>
      <c r="Q86" s="56">
        <v>-68203.58</v>
      </c>
      <c r="R86" s="56">
        <v>1975689.39</v>
      </c>
      <c r="S86" s="98">
        <v>516991.96</v>
      </c>
      <c r="T86" s="98">
        <v>69500</v>
      </c>
      <c r="V86" s="98">
        <v>495130</v>
      </c>
      <c r="X86" s="122">
        <v>778240</v>
      </c>
      <c r="AA86" s="122">
        <v>259844.34</v>
      </c>
      <c r="AB86" s="122">
        <v>149164.01</v>
      </c>
    </row>
    <row r="87" spans="1:31" x14ac:dyDescent="0.2">
      <c r="A87" s="56" t="s">
        <v>2191</v>
      </c>
      <c r="B87" s="121">
        <v>2183941.73</v>
      </c>
      <c r="C87" s="121">
        <v>47671.199999999997</v>
      </c>
      <c r="D87" s="121">
        <v>112443.89</v>
      </c>
      <c r="G87" s="56">
        <v>1764234.85</v>
      </c>
      <c r="H87" s="56">
        <v>819124.15</v>
      </c>
      <c r="K87" s="270">
        <v>2000</v>
      </c>
      <c r="L87" s="270">
        <v>81442.570000000007</v>
      </c>
      <c r="N87" s="270">
        <v>377508.29</v>
      </c>
      <c r="Q87" s="56">
        <v>1290611.2</v>
      </c>
      <c r="R87" s="56">
        <v>3812204.74</v>
      </c>
      <c r="S87" s="98">
        <v>1031197.43</v>
      </c>
      <c r="T87" s="98">
        <v>0</v>
      </c>
      <c r="U87" s="98">
        <v>0.35</v>
      </c>
      <c r="V87" s="98">
        <v>409304</v>
      </c>
      <c r="W87" s="98">
        <v>12000</v>
      </c>
      <c r="X87" s="122">
        <v>746800</v>
      </c>
      <c r="AA87" s="122">
        <v>416446.03</v>
      </c>
      <c r="AB87" s="122">
        <v>202314.35</v>
      </c>
    </row>
    <row r="88" spans="1:31" x14ac:dyDescent="0.2">
      <c r="A88" s="56" t="s">
        <v>2192</v>
      </c>
      <c r="B88" s="121">
        <v>1206399.96</v>
      </c>
      <c r="C88" s="121">
        <v>20037</v>
      </c>
      <c r="D88" s="121">
        <v>24195.5</v>
      </c>
      <c r="G88" s="56">
        <v>1737756.67</v>
      </c>
      <c r="H88" s="56">
        <v>686560.55</v>
      </c>
      <c r="K88" s="270">
        <v>7227</v>
      </c>
      <c r="L88" s="270">
        <v>104308.47</v>
      </c>
      <c r="N88" s="270">
        <v>34.11</v>
      </c>
      <c r="O88" s="56">
        <v>6800</v>
      </c>
      <c r="Q88" s="56">
        <v>472685.76</v>
      </c>
      <c r="R88" s="56">
        <v>3564237.85</v>
      </c>
      <c r="S88" s="98">
        <v>891345.34</v>
      </c>
      <c r="U88" s="98">
        <v>3.75</v>
      </c>
      <c r="V88" s="98">
        <v>416729.8</v>
      </c>
      <c r="W88" s="98">
        <v>9000</v>
      </c>
      <c r="X88" s="122">
        <v>805889.8</v>
      </c>
      <c r="AA88" s="122">
        <v>394936.97</v>
      </c>
      <c r="AB88" s="122">
        <v>131376.57</v>
      </c>
    </row>
    <row r="89" spans="1:31" x14ac:dyDescent="0.2">
      <c r="A89" s="56" t="s">
        <v>2193</v>
      </c>
      <c r="B89" s="121">
        <v>1224468.0900000001</v>
      </c>
      <c r="C89" s="121">
        <v>37520.449999999997</v>
      </c>
      <c r="D89" s="121">
        <v>82020.350000000006</v>
      </c>
      <c r="G89" s="56">
        <v>1049587.1299999999</v>
      </c>
      <c r="H89" s="56">
        <v>468296.51</v>
      </c>
      <c r="K89" s="270">
        <v>0</v>
      </c>
      <c r="L89" s="270">
        <v>76264.539999999994</v>
      </c>
      <c r="O89" s="56">
        <v>65075.76</v>
      </c>
      <c r="Q89" s="56">
        <v>354800.5</v>
      </c>
      <c r="R89" s="56">
        <v>2080906</v>
      </c>
      <c r="S89" s="98">
        <v>721767.4</v>
      </c>
      <c r="T89" s="98">
        <v>36603.33</v>
      </c>
      <c r="U89" s="98">
        <v>0.45</v>
      </c>
      <c r="V89" s="98">
        <v>761072.6</v>
      </c>
      <c r="W89" s="98">
        <v>24500</v>
      </c>
      <c r="X89" s="122">
        <v>1033832.6</v>
      </c>
      <c r="Y89" s="122">
        <v>3500</v>
      </c>
      <c r="AA89" s="122">
        <v>347608.96</v>
      </c>
      <c r="AB89" s="122">
        <v>118387.21</v>
      </c>
    </row>
    <row r="90" spans="1:31" x14ac:dyDescent="0.2">
      <c r="A90" s="56" t="s">
        <v>2194</v>
      </c>
      <c r="B90" s="121">
        <v>856936.57</v>
      </c>
      <c r="C90" s="121">
        <v>20132.25</v>
      </c>
      <c r="D90" s="121">
        <v>150256.95999999999</v>
      </c>
      <c r="G90" s="56">
        <v>1041098.27</v>
      </c>
      <c r="H90" s="56">
        <v>349027.87</v>
      </c>
      <c r="K90" s="270">
        <v>4070</v>
      </c>
      <c r="L90" s="270">
        <v>55900</v>
      </c>
      <c r="N90" s="270">
        <v>13.08</v>
      </c>
      <c r="Q90" s="56">
        <v>-54645.36</v>
      </c>
      <c r="R90" s="56">
        <v>2304026.96</v>
      </c>
      <c r="S90" s="98">
        <v>775877.43</v>
      </c>
      <c r="V90" s="98">
        <v>138505</v>
      </c>
      <c r="X90" s="122">
        <v>371145</v>
      </c>
      <c r="AA90" s="122">
        <v>209586.78</v>
      </c>
      <c r="AB90" s="122">
        <v>87417.52</v>
      </c>
    </row>
    <row r="91" spans="1:31" x14ac:dyDescent="0.2">
      <c r="A91" s="56" t="s">
        <v>2195</v>
      </c>
      <c r="B91" s="121">
        <v>1095063.68</v>
      </c>
      <c r="C91" s="121">
        <v>55714.25</v>
      </c>
      <c r="D91" s="121">
        <v>196010.41</v>
      </c>
      <c r="G91" s="56">
        <v>670737.56000000006</v>
      </c>
      <c r="H91" s="56">
        <v>967373.3</v>
      </c>
      <c r="K91" s="270">
        <v>1000</v>
      </c>
      <c r="L91" s="270">
        <v>111791.84</v>
      </c>
      <c r="N91" s="270">
        <v>54974</v>
      </c>
      <c r="Q91" s="56">
        <v>338860.75</v>
      </c>
      <c r="R91" s="56">
        <v>2345661.54</v>
      </c>
      <c r="S91" s="98">
        <v>1098213.55</v>
      </c>
      <c r="T91" s="98">
        <v>14150</v>
      </c>
      <c r="V91" s="98">
        <v>540848</v>
      </c>
      <c r="W91" s="98">
        <v>16886.5</v>
      </c>
      <c r="X91" s="122">
        <v>880174.5</v>
      </c>
      <c r="AA91" s="122">
        <v>474586.55</v>
      </c>
      <c r="AB91" s="122">
        <v>126415.2</v>
      </c>
    </row>
    <row r="92" spans="1:31" x14ac:dyDescent="0.2">
      <c r="A92" s="56" t="s">
        <v>2196</v>
      </c>
      <c r="B92" s="121">
        <v>511564.88</v>
      </c>
      <c r="C92" s="121">
        <v>32014</v>
      </c>
      <c r="D92" s="121">
        <v>85212.56</v>
      </c>
      <c r="G92" s="56">
        <v>791267.49</v>
      </c>
      <c r="H92" s="56">
        <v>291839.27</v>
      </c>
      <c r="K92" s="270">
        <v>3000</v>
      </c>
      <c r="L92" s="270">
        <v>61187.98</v>
      </c>
      <c r="N92" s="270">
        <v>148244.78</v>
      </c>
      <c r="O92" s="56">
        <v>2031</v>
      </c>
      <c r="Q92" s="56">
        <v>67462.77</v>
      </c>
      <c r="R92" s="56">
        <v>4378498.51</v>
      </c>
      <c r="S92" s="98">
        <v>671062.27</v>
      </c>
      <c r="V92" s="98">
        <v>662328</v>
      </c>
      <c r="X92" s="122">
        <v>919768</v>
      </c>
      <c r="AA92" s="122">
        <v>253941.02</v>
      </c>
      <c r="AB92" s="122">
        <v>114161.8</v>
      </c>
    </row>
    <row r="93" spans="1:31" x14ac:dyDescent="0.2">
      <c r="A93" s="56" t="s">
        <v>2197</v>
      </c>
      <c r="B93" s="121">
        <v>688074.96</v>
      </c>
      <c r="C93" s="121">
        <v>54020</v>
      </c>
      <c r="D93" s="121">
        <v>62844.21</v>
      </c>
      <c r="G93" s="56">
        <v>1125304.7</v>
      </c>
      <c r="H93" s="56">
        <v>459268.69</v>
      </c>
      <c r="K93" s="270">
        <v>11940</v>
      </c>
      <c r="L93" s="270">
        <v>92334.39</v>
      </c>
      <c r="N93" s="270">
        <v>0</v>
      </c>
      <c r="Q93" s="56">
        <v>-211207.89</v>
      </c>
      <c r="S93" s="98">
        <v>679324.15</v>
      </c>
      <c r="T93" s="98">
        <v>36600</v>
      </c>
      <c r="U93" s="98">
        <v>5.99</v>
      </c>
      <c r="V93" s="98">
        <v>778984</v>
      </c>
      <c r="W93" s="98">
        <v>14000</v>
      </c>
      <c r="X93" s="122">
        <v>1093584</v>
      </c>
      <c r="AA93" s="122">
        <v>302568.84999999998</v>
      </c>
      <c r="AB93" s="122">
        <v>112267.53</v>
      </c>
    </row>
    <row r="94" spans="1:31" x14ac:dyDescent="0.2">
      <c r="A94" s="56" t="s">
        <v>2198</v>
      </c>
      <c r="B94" s="121">
        <v>417729.51</v>
      </c>
      <c r="C94" s="121">
        <v>33087</v>
      </c>
      <c r="D94" s="121">
        <v>67890.070000000007</v>
      </c>
      <c r="G94" s="56">
        <v>878167.48</v>
      </c>
      <c r="H94" s="56">
        <v>651270.14</v>
      </c>
      <c r="K94" s="270">
        <v>4000</v>
      </c>
      <c r="L94" s="270">
        <v>93094.46</v>
      </c>
      <c r="N94" s="270">
        <v>32777.379999999997</v>
      </c>
      <c r="O94" s="56">
        <v>103040</v>
      </c>
      <c r="Q94" s="56">
        <v>89744.66</v>
      </c>
      <c r="R94" s="56">
        <v>2028099.35</v>
      </c>
      <c r="S94" s="98">
        <v>737755.57</v>
      </c>
      <c r="U94" s="98">
        <v>0.03</v>
      </c>
      <c r="V94" s="98">
        <v>635762</v>
      </c>
      <c r="W94" s="98">
        <v>25093</v>
      </c>
      <c r="X94" s="122">
        <v>904975</v>
      </c>
      <c r="AA94" s="122">
        <v>283667.62</v>
      </c>
      <c r="AB94" s="122">
        <v>98173.6</v>
      </c>
    </row>
    <row r="95" spans="1:31" x14ac:dyDescent="0.2">
      <c r="A95" s="56" t="s">
        <v>2199</v>
      </c>
      <c r="B95" s="121">
        <v>508169.34</v>
      </c>
      <c r="C95" s="121">
        <v>18667.5</v>
      </c>
      <c r="D95" s="121">
        <v>91896.44</v>
      </c>
      <c r="G95" s="56">
        <v>1873993.11</v>
      </c>
      <c r="H95" s="56">
        <v>213740.09</v>
      </c>
      <c r="K95" s="270">
        <v>2490</v>
      </c>
      <c r="L95" s="270">
        <v>116296.14</v>
      </c>
      <c r="M95" s="270">
        <v>79524</v>
      </c>
      <c r="N95" s="270">
        <v>46.27</v>
      </c>
      <c r="O95" s="56">
        <v>41718</v>
      </c>
      <c r="Q95" s="56">
        <v>-494672.69</v>
      </c>
      <c r="R95" s="56">
        <v>4808766.24</v>
      </c>
      <c r="S95" s="98">
        <v>1014853.99</v>
      </c>
      <c r="V95" s="98">
        <v>490365</v>
      </c>
      <c r="W95" s="98">
        <v>9946</v>
      </c>
      <c r="X95" s="122">
        <v>849791</v>
      </c>
      <c r="AA95" s="122">
        <v>364812.78</v>
      </c>
      <c r="AB95" s="122">
        <v>161070.01999999999</v>
      </c>
    </row>
    <row r="96" spans="1:31" x14ac:dyDescent="0.2">
      <c r="A96" s="56" t="s">
        <v>2200</v>
      </c>
      <c r="B96" s="121">
        <v>446002.95</v>
      </c>
      <c r="C96" s="121">
        <v>49897.5</v>
      </c>
      <c r="D96" s="121">
        <v>41934.910000000003</v>
      </c>
      <c r="G96" s="56">
        <v>1036126.99</v>
      </c>
      <c r="H96" s="56">
        <v>452007.01</v>
      </c>
      <c r="K96" s="270">
        <v>3000</v>
      </c>
      <c r="L96" s="270">
        <v>72028</v>
      </c>
      <c r="N96" s="270">
        <v>9064.02</v>
      </c>
      <c r="O96" s="56">
        <v>25347</v>
      </c>
      <c r="Q96" s="56">
        <v>89715.19</v>
      </c>
      <c r="R96" s="56">
        <v>2574871.5499999998</v>
      </c>
      <c r="S96" s="98">
        <v>717639.68000000005</v>
      </c>
      <c r="T96" s="98">
        <v>37918</v>
      </c>
      <c r="V96" s="98">
        <v>669028.6</v>
      </c>
      <c r="W96" s="98">
        <v>26000</v>
      </c>
      <c r="X96" s="122">
        <v>894668.6</v>
      </c>
      <c r="AA96" s="122">
        <v>205622.25</v>
      </c>
      <c r="AB96" s="122">
        <v>99294.93</v>
      </c>
    </row>
    <row r="97" spans="1:31" x14ac:dyDescent="0.2">
      <c r="A97" s="56" t="s">
        <v>2201</v>
      </c>
      <c r="B97" s="121">
        <v>479550.07</v>
      </c>
      <c r="C97" s="121">
        <v>40677.300000000003</v>
      </c>
      <c r="D97" s="121">
        <v>70924.17</v>
      </c>
      <c r="G97" s="56">
        <v>1141944.07</v>
      </c>
      <c r="H97" s="56">
        <v>332278.61</v>
      </c>
      <c r="L97" s="270">
        <v>75071.199999999997</v>
      </c>
      <c r="N97" s="270">
        <v>59770</v>
      </c>
      <c r="Q97" s="56">
        <v>205885.42</v>
      </c>
      <c r="R97" s="56">
        <v>2326634.9900000002</v>
      </c>
      <c r="S97" s="98">
        <v>481576.28</v>
      </c>
      <c r="V97" s="98">
        <v>664815.9</v>
      </c>
      <c r="X97" s="122">
        <v>833055.9</v>
      </c>
      <c r="AA97" s="122">
        <v>215245.14</v>
      </c>
      <c r="AB97" s="122">
        <v>79454.19</v>
      </c>
      <c r="AE97" s="122">
        <v>680</v>
      </c>
    </row>
    <row r="98" spans="1:31" x14ac:dyDescent="0.2">
      <c r="A98" s="56" t="s">
        <v>2202</v>
      </c>
      <c r="B98" s="121">
        <v>525219.34</v>
      </c>
      <c r="C98" s="121">
        <v>196615.75</v>
      </c>
      <c r="D98" s="121">
        <v>46684.91</v>
      </c>
      <c r="G98" s="56">
        <v>1172498.04</v>
      </c>
      <c r="H98" s="56">
        <v>591882.75</v>
      </c>
      <c r="K98" s="270">
        <v>13870</v>
      </c>
      <c r="L98" s="270">
        <v>78427.320000000007</v>
      </c>
      <c r="N98" s="270">
        <v>26.17</v>
      </c>
      <c r="Q98" s="56">
        <v>290179.13</v>
      </c>
      <c r="R98" s="56">
        <v>2310530.36</v>
      </c>
      <c r="S98" s="98">
        <v>880077.04</v>
      </c>
      <c r="T98" s="98">
        <v>222200</v>
      </c>
      <c r="U98" s="98">
        <v>4.4800000000000004</v>
      </c>
      <c r="V98" s="98">
        <v>479847.21</v>
      </c>
      <c r="W98" s="98">
        <v>85083.25</v>
      </c>
      <c r="X98" s="122">
        <v>844407.21</v>
      </c>
      <c r="AA98" s="122">
        <v>259971.4</v>
      </c>
      <c r="AB98" s="122">
        <v>100072.69</v>
      </c>
    </row>
    <row r="99" spans="1:31" x14ac:dyDescent="0.2">
      <c r="A99" s="56" t="s">
        <v>2301</v>
      </c>
      <c r="B99" s="121">
        <v>377723.72</v>
      </c>
      <c r="C99" s="121">
        <v>21703.5</v>
      </c>
      <c r="D99" s="121">
        <v>69249.88</v>
      </c>
      <c r="G99" s="56">
        <v>1157875.75</v>
      </c>
      <c r="H99" s="56">
        <v>197630.37</v>
      </c>
      <c r="K99" s="270">
        <v>22200</v>
      </c>
      <c r="L99" s="270">
        <v>64332.84</v>
      </c>
      <c r="N99" s="270">
        <v>64382.48</v>
      </c>
      <c r="O99" s="56">
        <v>48400</v>
      </c>
      <c r="Q99" s="56">
        <v>-124489.95</v>
      </c>
      <c r="R99" s="56">
        <v>2166873.39</v>
      </c>
      <c r="S99" s="98">
        <v>533994.6</v>
      </c>
      <c r="T99" s="98">
        <v>50800</v>
      </c>
      <c r="U99" s="98">
        <v>1.72</v>
      </c>
      <c r="V99" s="98">
        <v>279835.5</v>
      </c>
      <c r="W99" s="98">
        <v>9000</v>
      </c>
      <c r="X99" s="122">
        <v>530985.5</v>
      </c>
      <c r="AA99" s="122">
        <v>229475.64</v>
      </c>
      <c r="AB99" s="122">
        <v>88036.23</v>
      </c>
    </row>
    <row r="100" spans="1:31" x14ac:dyDescent="0.2">
      <c r="A100" s="56" t="s">
        <v>2203</v>
      </c>
      <c r="B100" s="121">
        <v>397682.46</v>
      </c>
      <c r="C100" s="121">
        <v>13490.5</v>
      </c>
      <c r="D100" s="121">
        <v>147339.09</v>
      </c>
      <c r="G100" s="56">
        <v>1034950.3</v>
      </c>
      <c r="H100" s="56">
        <v>164695.49</v>
      </c>
      <c r="K100" s="270">
        <v>0</v>
      </c>
      <c r="L100" s="270">
        <v>35049</v>
      </c>
      <c r="Q100" s="56">
        <v>61575.47</v>
      </c>
      <c r="R100" s="56">
        <v>1774553.91</v>
      </c>
      <c r="S100" s="98">
        <v>373221.35</v>
      </c>
      <c r="V100" s="98">
        <v>305559.2</v>
      </c>
      <c r="W100" s="98">
        <v>24600</v>
      </c>
      <c r="X100" s="122">
        <v>441439.2</v>
      </c>
      <c r="Y100" s="122">
        <v>8470</v>
      </c>
      <c r="AA100" s="122">
        <v>264385.33</v>
      </c>
      <c r="AB100" s="122">
        <v>88113.56</v>
      </c>
    </row>
    <row r="101" spans="1:31" x14ac:dyDescent="0.2">
      <c r="A101" s="56" t="s">
        <v>2204</v>
      </c>
      <c r="B101" s="121">
        <v>305828.46000000002</v>
      </c>
      <c r="C101" s="121">
        <v>39000</v>
      </c>
      <c r="D101" s="121">
        <v>74339.56</v>
      </c>
      <c r="G101" s="56">
        <v>131057.97</v>
      </c>
      <c r="H101" s="56">
        <v>221553.44</v>
      </c>
      <c r="K101" s="270">
        <v>0</v>
      </c>
      <c r="L101" s="270">
        <v>37300</v>
      </c>
      <c r="N101" s="270">
        <v>1379.59</v>
      </c>
      <c r="Q101" s="56">
        <v>119400.72</v>
      </c>
      <c r="R101" s="56">
        <v>1563007.5</v>
      </c>
      <c r="S101" s="98">
        <v>638522.91</v>
      </c>
      <c r="V101" s="98">
        <v>482111</v>
      </c>
      <c r="X101" s="122">
        <v>733261</v>
      </c>
      <c r="AA101" s="122">
        <v>297933.95</v>
      </c>
      <c r="AB101" s="122">
        <v>55835.4</v>
      </c>
    </row>
    <row r="102" spans="1:31" x14ac:dyDescent="0.2">
      <c r="A102" s="56" t="s">
        <v>2205</v>
      </c>
      <c r="B102" s="121">
        <v>228135.26</v>
      </c>
      <c r="C102" s="121">
        <v>24612</v>
      </c>
      <c r="D102" s="121">
        <v>83768.33</v>
      </c>
      <c r="G102" s="56">
        <v>375745.08</v>
      </c>
      <c r="H102" s="56">
        <v>193713.27</v>
      </c>
      <c r="K102" s="270">
        <v>0</v>
      </c>
      <c r="L102" s="270">
        <v>77201.23</v>
      </c>
      <c r="Q102" s="56">
        <v>-66280.710000000006</v>
      </c>
      <c r="R102" s="56">
        <v>2046781.46</v>
      </c>
      <c r="S102" s="98">
        <v>408790.86</v>
      </c>
      <c r="T102" s="98">
        <v>35000</v>
      </c>
      <c r="V102" s="98">
        <v>403830</v>
      </c>
      <c r="X102" s="122">
        <v>563470</v>
      </c>
      <c r="AA102" s="122">
        <v>89389.64</v>
      </c>
      <c r="AB102" s="122">
        <v>58432.959999999999</v>
      </c>
    </row>
    <row r="103" spans="1:31" x14ac:dyDescent="0.2">
      <c r="A103" s="56" t="s">
        <v>2206</v>
      </c>
      <c r="B103" s="121">
        <v>277177.14</v>
      </c>
      <c r="C103" s="121">
        <v>6157</v>
      </c>
      <c r="D103" s="121">
        <v>59132.52</v>
      </c>
      <c r="G103" s="56">
        <v>845907.74</v>
      </c>
      <c r="H103" s="56">
        <v>286994.40999999997</v>
      </c>
      <c r="K103" s="270">
        <v>0</v>
      </c>
      <c r="L103" s="270">
        <v>62100</v>
      </c>
      <c r="Q103" s="56">
        <v>110707.08</v>
      </c>
      <c r="R103" s="56">
        <v>3243756.17</v>
      </c>
      <c r="S103" s="98">
        <v>497868.84</v>
      </c>
      <c r="V103" s="98">
        <v>332286.5</v>
      </c>
      <c r="X103" s="122">
        <v>547736.5</v>
      </c>
      <c r="AA103" s="122">
        <v>204889.64</v>
      </c>
      <c r="AB103" s="122">
        <v>88782.44</v>
      </c>
    </row>
    <row r="104" spans="1:31" x14ac:dyDescent="0.2">
      <c r="A104" s="56" t="s">
        <v>2207</v>
      </c>
      <c r="B104" s="121">
        <v>249637.37</v>
      </c>
      <c r="C104" s="121">
        <v>6695</v>
      </c>
      <c r="D104" s="121">
        <v>33892.43</v>
      </c>
      <c r="G104" s="56">
        <v>213578.71</v>
      </c>
      <c r="H104" s="56">
        <v>165947.84</v>
      </c>
      <c r="K104" s="270">
        <v>4950</v>
      </c>
      <c r="L104" s="270">
        <v>28150</v>
      </c>
      <c r="M104" s="270">
        <v>4000</v>
      </c>
      <c r="N104" s="270">
        <v>0</v>
      </c>
      <c r="Q104" s="56">
        <v>34828.51</v>
      </c>
      <c r="R104" s="56">
        <v>2614880.33</v>
      </c>
      <c r="S104" s="98">
        <v>327106.11</v>
      </c>
      <c r="V104" s="98">
        <v>270683</v>
      </c>
      <c r="W104" s="98">
        <v>28200</v>
      </c>
      <c r="X104" s="122">
        <v>340871</v>
      </c>
      <c r="AA104" s="122">
        <v>194884.15</v>
      </c>
      <c r="AB104" s="122">
        <v>79224.039999999994</v>
      </c>
    </row>
    <row r="105" spans="1:31" x14ac:dyDescent="0.2">
      <c r="A105" s="56" t="s">
        <v>2302</v>
      </c>
      <c r="B105" s="121">
        <v>185688.69</v>
      </c>
      <c r="C105" s="121">
        <v>2613.5</v>
      </c>
      <c r="D105" s="121">
        <v>40657.449999999997</v>
      </c>
      <c r="G105" s="56">
        <v>510665.4</v>
      </c>
      <c r="H105" s="56">
        <v>238688.91</v>
      </c>
      <c r="K105" s="270">
        <v>0</v>
      </c>
      <c r="L105" s="270">
        <v>23481.41</v>
      </c>
      <c r="Q105" s="56">
        <v>88973.07</v>
      </c>
      <c r="R105" s="56">
        <v>1695120.4</v>
      </c>
      <c r="S105" s="98">
        <v>288992.96999999997</v>
      </c>
      <c r="V105" s="98">
        <v>410640</v>
      </c>
      <c r="X105" s="122">
        <v>538120</v>
      </c>
      <c r="AA105" s="122">
        <v>155013.26</v>
      </c>
      <c r="AB105" s="122">
        <v>87616.48</v>
      </c>
    </row>
    <row r="106" spans="1:31" x14ac:dyDescent="0.2">
      <c r="A106" s="56" t="s">
        <v>2208</v>
      </c>
      <c r="B106" s="121">
        <v>371899.73</v>
      </c>
      <c r="C106" s="121">
        <v>57988</v>
      </c>
      <c r="D106" s="121">
        <v>106114.7</v>
      </c>
      <c r="G106" s="56">
        <v>609519.62</v>
      </c>
      <c r="H106" s="56">
        <v>158813.76999999999</v>
      </c>
      <c r="K106" s="270">
        <v>38921</v>
      </c>
      <c r="L106" s="270">
        <v>90825</v>
      </c>
      <c r="M106" s="270">
        <v>100000</v>
      </c>
      <c r="N106" s="270">
        <v>2071.88</v>
      </c>
      <c r="R106" s="56">
        <v>1187793.3799999999</v>
      </c>
      <c r="S106" s="98">
        <v>231047.07</v>
      </c>
      <c r="V106" s="98">
        <v>337920</v>
      </c>
      <c r="X106" s="122">
        <v>447605</v>
      </c>
      <c r="AA106" s="122">
        <v>328183.99</v>
      </c>
      <c r="AB106" s="122">
        <v>75090.039999999994</v>
      </c>
    </row>
    <row r="107" spans="1:31" x14ac:dyDescent="0.2">
      <c r="A107" s="56" t="s">
        <v>2209</v>
      </c>
      <c r="B107" s="121">
        <v>377969.63</v>
      </c>
      <c r="C107" s="121">
        <v>102429.4</v>
      </c>
      <c r="D107" s="121">
        <v>113389.27</v>
      </c>
      <c r="G107" s="56">
        <v>631259.11</v>
      </c>
      <c r="H107" s="56">
        <v>1166289.8899999999</v>
      </c>
      <c r="K107" s="270">
        <v>0</v>
      </c>
      <c r="L107" s="270">
        <v>120650</v>
      </c>
      <c r="M107" s="270">
        <v>330000</v>
      </c>
      <c r="N107" s="270">
        <v>2405.11</v>
      </c>
      <c r="Q107" s="56">
        <v>136</v>
      </c>
      <c r="R107" s="56">
        <v>4005245.62</v>
      </c>
      <c r="S107" s="98">
        <v>670515.78</v>
      </c>
      <c r="V107" s="98">
        <v>736903.23</v>
      </c>
      <c r="X107" s="122">
        <v>1013983.23</v>
      </c>
      <c r="AA107" s="122">
        <v>686299.24</v>
      </c>
      <c r="AB107" s="122">
        <v>173080.74</v>
      </c>
    </row>
    <row r="108" spans="1:31" x14ac:dyDescent="0.2">
      <c r="A108" s="56" t="s">
        <v>2210</v>
      </c>
      <c r="B108" s="121">
        <v>68056.42</v>
      </c>
      <c r="C108" s="121">
        <v>20513</v>
      </c>
      <c r="D108" s="121">
        <v>79349.960000000006</v>
      </c>
      <c r="G108" s="56">
        <v>1079566.6100000001</v>
      </c>
      <c r="H108" s="56">
        <v>820881.53</v>
      </c>
      <c r="K108" s="270">
        <v>14180</v>
      </c>
      <c r="L108" s="270">
        <v>88700</v>
      </c>
      <c r="N108" s="270">
        <v>2879.86</v>
      </c>
      <c r="Q108" s="56">
        <v>668</v>
      </c>
      <c r="R108" s="56">
        <v>2324775.44</v>
      </c>
      <c r="S108" s="98">
        <v>472869.25</v>
      </c>
      <c r="V108" s="98">
        <v>708530</v>
      </c>
      <c r="X108" s="122">
        <v>985250</v>
      </c>
      <c r="AA108" s="122">
        <v>599359.04</v>
      </c>
      <c r="AB108" s="122">
        <v>159930.79999999999</v>
      </c>
    </row>
    <row r="109" spans="1:31" x14ac:dyDescent="0.2">
      <c r="A109" s="56" t="s">
        <v>2211</v>
      </c>
      <c r="B109" s="121">
        <v>536350.79</v>
      </c>
      <c r="C109" s="121">
        <v>241054.25</v>
      </c>
      <c r="D109" s="121">
        <v>83000.83</v>
      </c>
      <c r="G109" s="56">
        <v>893599.61</v>
      </c>
      <c r="H109" s="56">
        <v>370055.37</v>
      </c>
      <c r="K109" s="270">
        <v>8020</v>
      </c>
      <c r="L109" s="270">
        <v>265801.45</v>
      </c>
      <c r="M109" s="270">
        <v>188000</v>
      </c>
      <c r="N109" s="270">
        <v>1277.8399999999999</v>
      </c>
      <c r="Q109" s="56">
        <v>-200.75</v>
      </c>
      <c r="R109" s="56">
        <v>2600171.63</v>
      </c>
      <c r="S109" s="98">
        <v>378383.49</v>
      </c>
      <c r="V109" s="98">
        <v>459080</v>
      </c>
      <c r="X109" s="122">
        <v>709660</v>
      </c>
      <c r="AA109" s="122">
        <v>292992.65999999997</v>
      </c>
      <c r="AB109" s="122">
        <v>128913.63</v>
      </c>
    </row>
    <row r="110" spans="1:31" x14ac:dyDescent="0.2">
      <c r="A110" s="56" t="s">
        <v>2212</v>
      </c>
      <c r="B110" s="121">
        <v>804258.46</v>
      </c>
      <c r="C110" s="121">
        <v>148515.99</v>
      </c>
      <c r="D110" s="121">
        <v>304069.44</v>
      </c>
      <c r="G110" s="56">
        <v>38896.75</v>
      </c>
      <c r="H110" s="56">
        <v>218328.45</v>
      </c>
      <c r="K110" s="270">
        <v>0</v>
      </c>
      <c r="L110" s="270">
        <v>40097.730000000003</v>
      </c>
      <c r="M110" s="270">
        <v>21020</v>
      </c>
      <c r="N110" s="270">
        <v>10000</v>
      </c>
      <c r="Q110" s="56">
        <v>54307</v>
      </c>
      <c r="R110" s="56">
        <v>961037.76</v>
      </c>
      <c r="S110" s="98">
        <v>651980.82999999996</v>
      </c>
      <c r="V110" s="98">
        <v>523488</v>
      </c>
      <c r="W110" s="98">
        <v>47590.080000000002</v>
      </c>
      <c r="X110" s="122">
        <v>791018</v>
      </c>
      <c r="AA110" s="122">
        <v>188518.16</v>
      </c>
      <c r="AB110" s="122">
        <v>42142.84</v>
      </c>
    </row>
    <row r="111" spans="1:31" x14ac:dyDescent="0.2">
      <c r="A111" s="56" t="s">
        <v>2213</v>
      </c>
      <c r="B111" s="121">
        <v>212211.44</v>
      </c>
      <c r="C111" s="121">
        <v>14913</v>
      </c>
      <c r="D111" s="121">
        <v>94122.69</v>
      </c>
      <c r="G111" s="56">
        <v>27381.69</v>
      </c>
      <c r="H111" s="56">
        <v>308663.28999999998</v>
      </c>
      <c r="K111" s="270">
        <v>0</v>
      </c>
      <c r="L111" s="270">
        <v>43176.07</v>
      </c>
      <c r="M111" s="270">
        <v>17660</v>
      </c>
      <c r="O111" s="56">
        <v>96810</v>
      </c>
      <c r="R111" s="56">
        <v>852668.5</v>
      </c>
      <c r="S111" s="98">
        <v>400331.89</v>
      </c>
      <c r="T111" s="98">
        <v>64980</v>
      </c>
      <c r="V111" s="98">
        <v>402337.2</v>
      </c>
      <c r="W111" s="98">
        <v>60818.720000000001</v>
      </c>
      <c r="X111" s="122">
        <v>542037.19999999995</v>
      </c>
      <c r="AA111" s="122">
        <v>228331.8</v>
      </c>
      <c r="AB111" s="122">
        <v>52576.639999999999</v>
      </c>
    </row>
    <row r="112" spans="1:31" x14ac:dyDescent="0.2">
      <c r="A112" s="56" t="s">
        <v>2214</v>
      </c>
      <c r="B112" s="121">
        <v>432204.47</v>
      </c>
      <c r="C112" s="121">
        <v>118189.7</v>
      </c>
      <c r="D112" s="121">
        <v>53750.03</v>
      </c>
      <c r="G112" s="56">
        <v>660586.18000000005</v>
      </c>
      <c r="H112" s="56">
        <v>123881.41</v>
      </c>
      <c r="K112" s="270">
        <v>0</v>
      </c>
      <c r="L112" s="270">
        <v>34708.53</v>
      </c>
      <c r="M112" s="270">
        <v>3130</v>
      </c>
      <c r="O112" s="56">
        <v>132000</v>
      </c>
      <c r="Q112" s="56">
        <v>1406.07</v>
      </c>
      <c r="R112" s="56">
        <v>1993338.97</v>
      </c>
      <c r="S112" s="98">
        <v>431682.06</v>
      </c>
      <c r="V112" s="98">
        <v>533778</v>
      </c>
      <c r="W112" s="98">
        <v>26398.92</v>
      </c>
      <c r="X112" s="122">
        <v>635819</v>
      </c>
      <c r="AA112" s="122">
        <v>165315.63</v>
      </c>
      <c r="AB112" s="122">
        <v>44570.080000000002</v>
      </c>
    </row>
    <row r="113" spans="1:31" x14ac:dyDescent="0.2">
      <c r="A113" s="56" t="s">
        <v>2215</v>
      </c>
      <c r="B113" s="121">
        <v>477773.38</v>
      </c>
      <c r="C113" s="121">
        <v>166516.87</v>
      </c>
      <c r="D113" s="121">
        <v>128496.75</v>
      </c>
      <c r="G113" s="56">
        <v>5</v>
      </c>
      <c r="H113" s="56">
        <v>114974.6</v>
      </c>
      <c r="K113" s="270">
        <v>0</v>
      </c>
      <c r="L113" s="270">
        <v>40308.300000000003</v>
      </c>
      <c r="M113" s="270">
        <v>18980</v>
      </c>
      <c r="O113" s="56">
        <v>191</v>
      </c>
      <c r="R113" s="56">
        <v>3276385.87</v>
      </c>
      <c r="S113" s="98">
        <v>438688.11</v>
      </c>
      <c r="V113" s="98">
        <v>66568</v>
      </c>
      <c r="W113" s="98">
        <v>34579.440000000002</v>
      </c>
      <c r="X113" s="122">
        <v>270208</v>
      </c>
      <c r="AA113" s="122">
        <v>166395.26</v>
      </c>
      <c r="AB113" s="122">
        <v>48100.91</v>
      </c>
      <c r="AE113" s="122">
        <v>1797</v>
      </c>
    </row>
    <row r="114" spans="1:31" x14ac:dyDescent="0.2">
      <c r="A114" s="56" t="s">
        <v>2216</v>
      </c>
      <c r="B114" s="121">
        <v>349494.67</v>
      </c>
      <c r="C114" s="121">
        <v>4538.84</v>
      </c>
      <c r="D114" s="121">
        <v>198855.32</v>
      </c>
      <c r="G114" s="56">
        <v>886641.26</v>
      </c>
      <c r="H114" s="56">
        <v>803346.48</v>
      </c>
      <c r="K114" s="270">
        <v>0</v>
      </c>
      <c r="L114" s="270">
        <v>36631.300000000003</v>
      </c>
      <c r="M114" s="270">
        <v>5060</v>
      </c>
      <c r="N114" s="270">
        <v>13.65</v>
      </c>
      <c r="Q114" s="56">
        <v>958</v>
      </c>
      <c r="R114" s="56">
        <v>3690825.96</v>
      </c>
      <c r="S114" s="98">
        <v>419682.7</v>
      </c>
      <c r="V114" s="98">
        <v>460964</v>
      </c>
      <c r="W114" s="98">
        <v>39558.160000000003</v>
      </c>
      <c r="X114" s="122">
        <v>624739</v>
      </c>
      <c r="AA114" s="122">
        <v>186461.92</v>
      </c>
      <c r="AB114" s="122">
        <v>117648.12</v>
      </c>
    </row>
    <row r="115" spans="1:31" x14ac:dyDescent="0.2">
      <c r="A115" s="56" t="s">
        <v>2217</v>
      </c>
      <c r="B115" s="121">
        <v>839895.73</v>
      </c>
      <c r="C115" s="121">
        <v>64360.25</v>
      </c>
      <c r="D115" s="121">
        <v>97373.39</v>
      </c>
      <c r="G115" s="56">
        <v>137436.47</v>
      </c>
      <c r="H115" s="56">
        <v>174200.3</v>
      </c>
      <c r="K115" s="270">
        <v>0</v>
      </c>
      <c r="L115" s="270">
        <v>28625.200000000001</v>
      </c>
      <c r="M115" s="270">
        <v>3590</v>
      </c>
      <c r="O115" s="56">
        <v>81500</v>
      </c>
      <c r="Q115" s="56">
        <v>600</v>
      </c>
      <c r="R115" s="56">
        <v>1854865.59</v>
      </c>
      <c r="S115" s="98">
        <v>417037.07</v>
      </c>
      <c r="V115" s="98">
        <v>440204</v>
      </c>
      <c r="W115" s="98">
        <v>32863.68</v>
      </c>
      <c r="X115" s="122">
        <v>592608</v>
      </c>
      <c r="AA115" s="122">
        <v>176081.6</v>
      </c>
      <c r="AB115" s="122">
        <v>28617.18</v>
      </c>
    </row>
    <row r="116" spans="1:31" x14ac:dyDescent="0.2">
      <c r="A116" s="56" t="s">
        <v>2218</v>
      </c>
      <c r="B116" s="121">
        <v>1035516.71</v>
      </c>
      <c r="C116" s="121">
        <v>125064.5</v>
      </c>
      <c r="D116" s="121">
        <v>221852.35</v>
      </c>
      <c r="G116" s="56">
        <v>423148.35</v>
      </c>
      <c r="H116" s="56">
        <v>915149.45</v>
      </c>
      <c r="L116" s="270">
        <v>33938.559999999998</v>
      </c>
      <c r="M116" s="270">
        <v>10380</v>
      </c>
      <c r="N116" s="270">
        <v>40000</v>
      </c>
      <c r="O116" s="56">
        <v>388154.8</v>
      </c>
      <c r="Q116" s="56">
        <v>4400</v>
      </c>
      <c r="R116" s="56">
        <v>1808375.97</v>
      </c>
      <c r="S116" s="98">
        <v>411800.28</v>
      </c>
      <c r="T116" s="98">
        <v>68087.199999999997</v>
      </c>
      <c r="V116" s="98">
        <v>276654</v>
      </c>
      <c r="W116" s="98">
        <v>36312.32</v>
      </c>
      <c r="X116" s="122">
        <v>432214</v>
      </c>
      <c r="Y116" s="122">
        <v>18400</v>
      </c>
      <c r="AA116" s="122">
        <v>235142.05</v>
      </c>
      <c r="AB116" s="122">
        <v>82518.12</v>
      </c>
    </row>
    <row r="117" spans="1:31" x14ac:dyDescent="0.2">
      <c r="A117" s="56" t="s">
        <v>2219</v>
      </c>
      <c r="B117" s="121">
        <v>593016.91</v>
      </c>
      <c r="C117" s="121">
        <v>68616.77</v>
      </c>
      <c r="D117" s="121">
        <v>229533.55</v>
      </c>
      <c r="G117" s="56">
        <v>334116.95</v>
      </c>
      <c r="H117" s="56">
        <v>417174.66</v>
      </c>
      <c r="K117" s="270">
        <v>0</v>
      </c>
      <c r="L117" s="270">
        <v>40156.35</v>
      </c>
      <c r="M117" s="270">
        <v>22890</v>
      </c>
      <c r="O117" s="56">
        <v>112120</v>
      </c>
      <c r="Q117" s="56">
        <v>2181</v>
      </c>
      <c r="R117" s="56">
        <v>2329931.42</v>
      </c>
      <c r="S117" s="98">
        <v>486887.59</v>
      </c>
      <c r="T117" s="98">
        <v>63272</v>
      </c>
      <c r="V117" s="98">
        <v>445760</v>
      </c>
      <c r="W117" s="98">
        <v>45153.16</v>
      </c>
      <c r="X117" s="122">
        <v>595080</v>
      </c>
      <c r="AA117" s="122">
        <v>218806.16</v>
      </c>
      <c r="AB117" s="122">
        <v>60207.46</v>
      </c>
      <c r="AD117" s="122">
        <v>71574.3</v>
      </c>
    </row>
    <row r="118" spans="1:31" x14ac:dyDescent="0.2">
      <c r="A118" s="56" t="s">
        <v>2220</v>
      </c>
      <c r="B118" s="121">
        <v>97563.41</v>
      </c>
      <c r="C118" s="121">
        <v>12004.4</v>
      </c>
      <c r="D118" s="121">
        <v>74796.05</v>
      </c>
      <c r="G118" s="56">
        <v>1458360.5</v>
      </c>
      <c r="H118" s="56">
        <v>392766.64</v>
      </c>
      <c r="K118" s="270">
        <v>303000</v>
      </c>
      <c r="L118" s="270">
        <v>54057.34</v>
      </c>
      <c r="M118" s="270">
        <v>18420</v>
      </c>
      <c r="N118" s="270">
        <v>50000</v>
      </c>
      <c r="O118" s="56">
        <v>82400</v>
      </c>
      <c r="R118" s="56">
        <v>857017.52</v>
      </c>
      <c r="S118" s="98">
        <v>462278.96</v>
      </c>
      <c r="T118" s="98">
        <v>18100</v>
      </c>
      <c r="V118" s="98">
        <v>272202</v>
      </c>
      <c r="W118" s="98">
        <v>46598.239999999998</v>
      </c>
      <c r="X118" s="122">
        <v>449738</v>
      </c>
      <c r="AA118" s="122">
        <v>243240.06</v>
      </c>
      <c r="AB118" s="122">
        <v>66314.55</v>
      </c>
    </row>
    <row r="119" spans="1:31" x14ac:dyDescent="0.2">
      <c r="A119" s="56" t="s">
        <v>2303</v>
      </c>
      <c r="B119" s="121">
        <v>168128.45</v>
      </c>
      <c r="C119" s="121">
        <v>5551.35</v>
      </c>
      <c r="D119" s="121">
        <v>158476.14000000001</v>
      </c>
      <c r="G119" s="56">
        <v>965093.49</v>
      </c>
      <c r="H119" s="56">
        <v>100471.65</v>
      </c>
      <c r="K119" s="270">
        <v>130000</v>
      </c>
      <c r="L119" s="270">
        <v>35182.94</v>
      </c>
      <c r="M119" s="270">
        <v>3960</v>
      </c>
      <c r="O119" s="56">
        <v>40000</v>
      </c>
      <c r="R119" s="56">
        <v>2768353.45</v>
      </c>
      <c r="S119" s="98">
        <v>357029.72</v>
      </c>
      <c r="V119" s="98">
        <v>221256</v>
      </c>
      <c r="W119" s="98">
        <v>30124.61</v>
      </c>
      <c r="X119" s="122">
        <v>336578</v>
      </c>
      <c r="AA119" s="122">
        <v>126856.91</v>
      </c>
      <c r="AB119" s="122">
        <v>58012</v>
      </c>
    </row>
    <row r="120" spans="1:31" x14ac:dyDescent="0.2">
      <c r="A120" s="56" t="s">
        <v>2304</v>
      </c>
      <c r="B120" s="121">
        <v>155869.51999999999</v>
      </c>
      <c r="C120" s="121">
        <v>4007.4</v>
      </c>
      <c r="D120" s="121">
        <v>24446.93</v>
      </c>
      <c r="G120" s="56">
        <v>364494.85</v>
      </c>
      <c r="H120" s="56">
        <v>138382.74</v>
      </c>
      <c r="K120" s="270">
        <v>60000</v>
      </c>
      <c r="L120" s="270">
        <v>45336.72</v>
      </c>
      <c r="M120" s="270">
        <v>5120</v>
      </c>
      <c r="O120" s="56">
        <v>43050</v>
      </c>
      <c r="Q120" s="56">
        <v>8071</v>
      </c>
      <c r="R120" s="56">
        <v>3313708.59</v>
      </c>
      <c r="S120" s="98">
        <v>370784.96</v>
      </c>
      <c r="V120" s="98">
        <v>462896</v>
      </c>
      <c r="W120" s="98">
        <v>41703.26</v>
      </c>
      <c r="X120" s="122">
        <v>536736</v>
      </c>
      <c r="AA120" s="122">
        <v>210492</v>
      </c>
      <c r="AB120" s="122">
        <v>23588.46</v>
      </c>
    </row>
    <row r="121" spans="1:31" x14ac:dyDescent="0.2">
      <c r="A121" s="56" t="s">
        <v>2316</v>
      </c>
      <c r="B121" s="121">
        <v>640231.21</v>
      </c>
      <c r="C121" s="121">
        <v>4164.95</v>
      </c>
      <c r="D121" s="121">
        <v>30711.43</v>
      </c>
      <c r="G121" s="56">
        <v>681697.09</v>
      </c>
      <c r="H121" s="56">
        <v>75202.25</v>
      </c>
      <c r="K121" s="270">
        <v>0</v>
      </c>
      <c r="L121" s="270">
        <v>28385.33</v>
      </c>
      <c r="M121" s="270">
        <v>124030</v>
      </c>
      <c r="R121" s="56">
        <v>3532326.06</v>
      </c>
      <c r="S121" s="98">
        <v>618889.63</v>
      </c>
      <c r="V121" s="98">
        <v>362082</v>
      </c>
      <c r="W121" s="98">
        <v>30931.759999999998</v>
      </c>
      <c r="X121" s="122">
        <v>486503</v>
      </c>
      <c r="AA121" s="122">
        <v>250818.79</v>
      </c>
      <c r="AB121" s="122">
        <v>64388.6</v>
      </c>
    </row>
    <row r="122" spans="1:31" x14ac:dyDescent="0.2">
      <c r="A122" s="56" t="s">
        <v>2221</v>
      </c>
      <c r="B122" s="121">
        <v>377956.05</v>
      </c>
      <c r="C122" s="121">
        <v>0</v>
      </c>
      <c r="D122" s="121">
        <v>243835.7</v>
      </c>
      <c r="G122" s="56">
        <v>1172776.9099999999</v>
      </c>
      <c r="H122" s="56">
        <v>539769.35</v>
      </c>
      <c r="K122" s="270">
        <v>0</v>
      </c>
      <c r="L122" s="270">
        <v>33560</v>
      </c>
      <c r="N122" s="270">
        <v>110787.91</v>
      </c>
      <c r="P122" s="56">
        <v>431805.14</v>
      </c>
      <c r="Q122" s="56">
        <v>380722.05</v>
      </c>
      <c r="R122" s="56">
        <v>1454124.22</v>
      </c>
      <c r="S122" s="98">
        <v>731586.74</v>
      </c>
      <c r="T122" s="98">
        <v>55000</v>
      </c>
      <c r="V122" s="98">
        <v>364177</v>
      </c>
      <c r="W122" s="98">
        <v>114800</v>
      </c>
      <c r="X122" s="122">
        <v>709657</v>
      </c>
      <c r="AA122" s="122">
        <v>450105.14</v>
      </c>
      <c r="AB122" s="122">
        <v>105710.91</v>
      </c>
      <c r="AE122" s="122">
        <v>50000</v>
      </c>
    </row>
    <row r="123" spans="1:31" x14ac:dyDescent="0.2">
      <c r="A123" s="56" t="s">
        <v>2222</v>
      </c>
      <c r="B123" s="121">
        <v>361220.2</v>
      </c>
      <c r="C123" s="121">
        <v>0</v>
      </c>
      <c r="D123" s="121">
        <v>86232.91</v>
      </c>
      <c r="G123" s="56">
        <v>149012.82999999999</v>
      </c>
      <c r="H123" s="56">
        <v>291179.02</v>
      </c>
      <c r="K123" s="270">
        <v>6000</v>
      </c>
      <c r="L123" s="270">
        <v>25995.53</v>
      </c>
      <c r="N123" s="270">
        <v>22.15</v>
      </c>
      <c r="O123" s="56">
        <v>0</v>
      </c>
      <c r="P123" s="56">
        <v>324701.88</v>
      </c>
      <c r="R123" s="56">
        <v>5145573.0199999996</v>
      </c>
      <c r="S123" s="98">
        <v>491916.23</v>
      </c>
      <c r="T123" s="98">
        <v>94000</v>
      </c>
      <c r="V123" s="98">
        <v>760604</v>
      </c>
      <c r="W123" s="98">
        <v>45000</v>
      </c>
      <c r="X123" s="122">
        <v>998484</v>
      </c>
      <c r="AA123" s="122">
        <v>215590.62</v>
      </c>
      <c r="AB123" s="122">
        <v>37132.92</v>
      </c>
    </row>
    <row r="124" spans="1:31" x14ac:dyDescent="0.2">
      <c r="A124" s="56" t="s">
        <v>2223</v>
      </c>
      <c r="B124" s="121">
        <v>78073.3</v>
      </c>
      <c r="C124" s="121">
        <v>0</v>
      </c>
      <c r="D124" s="121">
        <v>69571.740000000005</v>
      </c>
      <c r="G124" s="56">
        <v>2</v>
      </c>
      <c r="H124" s="56">
        <v>8540.6</v>
      </c>
      <c r="L124" s="270">
        <v>27373.22</v>
      </c>
      <c r="N124" s="270">
        <v>106000</v>
      </c>
      <c r="R124" s="56">
        <v>2682156.15</v>
      </c>
      <c r="S124" s="98">
        <v>256605</v>
      </c>
      <c r="V124" s="98">
        <v>95088</v>
      </c>
      <c r="W124" s="98">
        <v>26400</v>
      </c>
      <c r="X124" s="122">
        <v>275448</v>
      </c>
      <c r="AA124" s="122">
        <v>112065.39</v>
      </c>
      <c r="AB124" s="122">
        <v>1666.64</v>
      </c>
      <c r="AC124" s="122">
        <v>29652</v>
      </c>
    </row>
    <row r="125" spans="1:31" x14ac:dyDescent="0.2">
      <c r="A125" s="56" t="s">
        <v>2224</v>
      </c>
      <c r="B125" s="121">
        <v>290321.02</v>
      </c>
      <c r="C125" s="121">
        <v>0</v>
      </c>
      <c r="D125" s="121">
        <v>69197.72</v>
      </c>
      <c r="G125" s="56">
        <v>574684.43999999994</v>
      </c>
      <c r="H125" s="56">
        <v>48459.49</v>
      </c>
      <c r="K125" s="270">
        <v>0</v>
      </c>
      <c r="L125" s="270">
        <v>38331.300000000003</v>
      </c>
      <c r="N125" s="270">
        <v>55000</v>
      </c>
      <c r="Q125" s="56">
        <v>-1215771.3999999999</v>
      </c>
      <c r="R125" s="56">
        <v>2132666.9300000002</v>
      </c>
      <c r="S125" s="98">
        <v>412487.5</v>
      </c>
      <c r="V125" s="98">
        <v>386988</v>
      </c>
      <c r="W125" s="98">
        <v>35400</v>
      </c>
      <c r="X125" s="122">
        <v>508428</v>
      </c>
      <c r="AA125" s="122">
        <v>164626.6</v>
      </c>
      <c r="AB125" s="122">
        <v>52396.56</v>
      </c>
    </row>
    <row r="126" spans="1:31" x14ac:dyDescent="0.2">
      <c r="A126" s="56" t="s">
        <v>2225</v>
      </c>
      <c r="B126" s="121">
        <v>826991.94</v>
      </c>
      <c r="C126" s="121">
        <v>12950.69</v>
      </c>
      <c r="D126" s="121">
        <v>65428.78</v>
      </c>
      <c r="G126" s="56">
        <v>937775.87</v>
      </c>
      <c r="H126" s="56">
        <v>259054.86</v>
      </c>
      <c r="K126" s="270">
        <v>15895</v>
      </c>
      <c r="L126" s="270">
        <v>45269.01</v>
      </c>
      <c r="N126" s="270">
        <v>320.5</v>
      </c>
      <c r="O126" s="56">
        <v>100000</v>
      </c>
      <c r="R126" s="56">
        <v>2748053.22</v>
      </c>
      <c r="S126" s="98">
        <v>320992.78999999998</v>
      </c>
      <c r="V126" s="98">
        <v>465080</v>
      </c>
      <c r="W126" s="98">
        <v>36000</v>
      </c>
      <c r="X126" s="122">
        <v>682920</v>
      </c>
      <c r="AA126" s="122">
        <v>282121.69</v>
      </c>
      <c r="AB126" s="122">
        <v>52596</v>
      </c>
    </row>
    <row r="127" spans="1:31" x14ac:dyDescent="0.2">
      <c r="A127" s="56" t="s">
        <v>2226</v>
      </c>
      <c r="B127" s="121">
        <v>828958.52</v>
      </c>
      <c r="C127" s="121">
        <v>8000</v>
      </c>
      <c r="D127" s="121">
        <v>100801.1</v>
      </c>
      <c r="G127" s="56">
        <v>289772.88</v>
      </c>
      <c r="H127" s="56">
        <v>542250</v>
      </c>
      <c r="K127" s="270">
        <v>0</v>
      </c>
      <c r="L127" s="270">
        <v>53668.81</v>
      </c>
      <c r="N127" s="270">
        <v>5000</v>
      </c>
      <c r="P127" s="56">
        <v>592794.93999999994</v>
      </c>
      <c r="R127" s="56">
        <v>2326269.85</v>
      </c>
      <c r="S127" s="98">
        <v>417190.56</v>
      </c>
      <c r="U127" s="98">
        <v>3.86</v>
      </c>
      <c r="V127" s="98">
        <v>218666</v>
      </c>
      <c r="W127" s="98">
        <v>26400</v>
      </c>
      <c r="X127" s="122">
        <v>429881</v>
      </c>
      <c r="AA127" s="122">
        <v>198397.53</v>
      </c>
      <c r="AB127" s="122">
        <v>23140.73</v>
      </c>
    </row>
    <row r="128" spans="1:31" x14ac:dyDescent="0.2">
      <c r="A128" s="56" t="s">
        <v>2227</v>
      </c>
      <c r="B128" s="121">
        <v>173811.22</v>
      </c>
      <c r="C128" s="121">
        <v>0</v>
      </c>
      <c r="D128" s="121">
        <v>102634.04</v>
      </c>
      <c r="E128" s="121">
        <v>0</v>
      </c>
      <c r="F128" s="56">
        <v>0</v>
      </c>
      <c r="G128" s="56">
        <v>2301963.65</v>
      </c>
      <c r="H128" s="56">
        <v>103713.56</v>
      </c>
      <c r="I128" s="56">
        <v>0</v>
      </c>
      <c r="J128" s="56">
        <v>0</v>
      </c>
      <c r="K128" s="270">
        <v>0</v>
      </c>
      <c r="L128" s="270">
        <v>19562.88</v>
      </c>
      <c r="M128" s="270">
        <v>0</v>
      </c>
      <c r="N128" s="270">
        <v>12.63</v>
      </c>
      <c r="O128" s="56">
        <v>0</v>
      </c>
      <c r="P128" s="56">
        <v>0</v>
      </c>
      <c r="Q128" s="56">
        <v>0</v>
      </c>
      <c r="R128" s="56">
        <v>3580405.02</v>
      </c>
      <c r="S128" s="98">
        <v>272077.5</v>
      </c>
      <c r="V128" s="98">
        <v>490154</v>
      </c>
      <c r="W128" s="98">
        <v>34800</v>
      </c>
      <c r="X128" s="122">
        <v>680754</v>
      </c>
      <c r="AA128" s="122">
        <v>195960.79</v>
      </c>
      <c r="AB128" s="122">
        <v>32119.24</v>
      </c>
    </row>
    <row r="129" spans="1:31" x14ac:dyDescent="0.2">
      <c r="A129" s="56" t="s">
        <v>2228</v>
      </c>
      <c r="B129" s="121">
        <v>657196.72</v>
      </c>
      <c r="C129" s="121">
        <v>8342.5</v>
      </c>
      <c r="D129" s="121">
        <v>112635.36</v>
      </c>
      <c r="G129" s="56">
        <v>420447.08</v>
      </c>
      <c r="H129" s="56">
        <v>43510.82</v>
      </c>
      <c r="L129" s="270">
        <v>300</v>
      </c>
      <c r="N129" s="270">
        <v>150000</v>
      </c>
      <c r="P129" s="56">
        <v>1275271.24</v>
      </c>
      <c r="R129" s="56">
        <v>2242898.44</v>
      </c>
      <c r="S129" s="98">
        <v>283763.94</v>
      </c>
      <c r="V129" s="98">
        <v>559600</v>
      </c>
      <c r="W129" s="98">
        <v>10</v>
      </c>
      <c r="X129" s="122">
        <v>634240</v>
      </c>
      <c r="AA129" s="122">
        <v>334350.33</v>
      </c>
      <c r="AB129" s="122">
        <v>31294</v>
      </c>
    </row>
    <row r="130" spans="1:31" x14ac:dyDescent="0.2">
      <c r="A130" s="56" t="s">
        <v>2305</v>
      </c>
      <c r="B130" s="121">
        <v>230557.35</v>
      </c>
      <c r="C130" s="121">
        <v>0</v>
      </c>
      <c r="D130" s="121">
        <v>55385.48</v>
      </c>
      <c r="G130" s="56">
        <v>1373964</v>
      </c>
      <c r="H130" s="56">
        <v>638469.02</v>
      </c>
      <c r="L130" s="270">
        <v>1597.72</v>
      </c>
      <c r="P130" s="56">
        <v>-2895289.86</v>
      </c>
      <c r="R130" s="56">
        <v>3888577.01</v>
      </c>
      <c r="S130" s="98">
        <v>373062.5</v>
      </c>
      <c r="V130" s="98">
        <v>426846</v>
      </c>
      <c r="W130" s="98">
        <v>30600</v>
      </c>
      <c r="X130" s="122">
        <v>590796</v>
      </c>
      <c r="AA130" s="122">
        <v>229115.14</v>
      </c>
      <c r="AB130" s="122">
        <v>16720</v>
      </c>
    </row>
    <row r="131" spans="1:31" x14ac:dyDescent="0.2">
      <c r="A131" s="56" t="s">
        <v>2306</v>
      </c>
      <c r="B131" s="121">
        <v>95160.960000000006</v>
      </c>
      <c r="C131" s="121">
        <v>0</v>
      </c>
      <c r="D131" s="121">
        <v>38162.379999999997</v>
      </c>
      <c r="G131" s="56">
        <v>3712462.29</v>
      </c>
      <c r="H131" s="56">
        <v>385097.77</v>
      </c>
      <c r="L131" s="270">
        <v>41700</v>
      </c>
      <c r="P131" s="56">
        <v>-2803193.59</v>
      </c>
      <c r="R131" s="56">
        <v>6097995.7300000004</v>
      </c>
      <c r="S131" s="98">
        <v>332622.93</v>
      </c>
      <c r="V131" s="98">
        <v>235320</v>
      </c>
      <c r="W131" s="98">
        <v>27000</v>
      </c>
      <c r="X131" s="122">
        <v>367282</v>
      </c>
      <c r="AA131" s="122">
        <v>251547.17</v>
      </c>
      <c r="AB131" s="122">
        <v>100387.44</v>
      </c>
    </row>
    <row r="132" spans="1:31" x14ac:dyDescent="0.2">
      <c r="A132" s="56" t="s">
        <v>2229</v>
      </c>
      <c r="B132" s="121">
        <v>543511.42000000004</v>
      </c>
      <c r="C132" s="121">
        <v>48782</v>
      </c>
      <c r="D132" s="121">
        <v>103035.18</v>
      </c>
      <c r="G132" s="56">
        <v>660799.87</v>
      </c>
      <c r="H132" s="56">
        <v>91719.31</v>
      </c>
      <c r="K132" s="270">
        <v>10000</v>
      </c>
      <c r="L132" s="270">
        <v>53623.78</v>
      </c>
      <c r="N132" s="270">
        <v>3133</v>
      </c>
      <c r="O132" s="56">
        <v>43510</v>
      </c>
      <c r="Q132" s="56">
        <v>195157.38</v>
      </c>
      <c r="R132" s="56">
        <v>3801436</v>
      </c>
      <c r="S132" s="98">
        <v>1127719.3999999999</v>
      </c>
      <c r="T132" s="98">
        <v>4500</v>
      </c>
      <c r="V132" s="98">
        <v>473053</v>
      </c>
      <c r="X132" s="122">
        <v>855813</v>
      </c>
      <c r="Z132" s="122">
        <v>4340</v>
      </c>
      <c r="AA132" s="122">
        <v>515892.14</v>
      </c>
      <c r="AB132" s="122">
        <v>65753.41</v>
      </c>
    </row>
    <row r="133" spans="1:31" x14ac:dyDescent="0.2">
      <c r="A133" s="56" t="s">
        <v>2230</v>
      </c>
      <c r="B133" s="121">
        <v>594852.71</v>
      </c>
      <c r="C133" s="121">
        <v>22645</v>
      </c>
      <c r="D133" s="121">
        <v>142595.01</v>
      </c>
      <c r="G133" s="56">
        <v>435802</v>
      </c>
      <c r="H133" s="56">
        <v>19540.04</v>
      </c>
      <c r="K133" s="270">
        <v>2500</v>
      </c>
      <c r="L133" s="270">
        <v>46971.839999999997</v>
      </c>
      <c r="N133" s="270">
        <v>3732</v>
      </c>
      <c r="Q133" s="56">
        <v>106180.53</v>
      </c>
      <c r="R133" s="56">
        <v>2453088.7400000002</v>
      </c>
      <c r="S133" s="98">
        <v>756438.28</v>
      </c>
      <c r="V133" s="98">
        <v>502027.9</v>
      </c>
      <c r="W133" s="98">
        <v>19600</v>
      </c>
      <c r="X133" s="122">
        <v>716344.9</v>
      </c>
      <c r="AA133" s="122">
        <v>344949.77</v>
      </c>
      <c r="AB133" s="122">
        <v>35026.69</v>
      </c>
    </row>
    <row r="134" spans="1:31" x14ac:dyDescent="0.2">
      <c r="A134" s="56" t="s">
        <v>2231</v>
      </c>
      <c r="B134" s="121">
        <v>725729.74</v>
      </c>
      <c r="C134" s="121">
        <v>41062.5</v>
      </c>
      <c r="D134" s="121">
        <v>139239.12</v>
      </c>
      <c r="G134" s="56">
        <v>365782.51</v>
      </c>
      <c r="H134" s="56">
        <v>608286.64</v>
      </c>
      <c r="K134" s="270">
        <v>18680</v>
      </c>
      <c r="L134" s="270">
        <v>115412.14</v>
      </c>
      <c r="N134" s="270">
        <v>4554</v>
      </c>
      <c r="Q134" s="56">
        <v>178204.04</v>
      </c>
      <c r="R134" s="56">
        <v>3154882.42</v>
      </c>
      <c r="S134" s="98">
        <v>1277388.57</v>
      </c>
      <c r="V134" s="98">
        <v>633542</v>
      </c>
      <c r="W134" s="98">
        <v>6310</v>
      </c>
      <c r="X134" s="122">
        <v>1114682</v>
      </c>
      <c r="Y134" s="122">
        <v>900</v>
      </c>
      <c r="AA134" s="122">
        <v>598007.93999999994</v>
      </c>
      <c r="AB134" s="122">
        <v>42279</v>
      </c>
      <c r="AE134" s="122">
        <v>50000</v>
      </c>
    </row>
    <row r="135" spans="1:31" x14ac:dyDescent="0.2">
      <c r="A135" s="56" t="s">
        <v>2232</v>
      </c>
      <c r="B135" s="121">
        <v>439500.47</v>
      </c>
      <c r="C135" s="121">
        <v>21887.4</v>
      </c>
      <c r="D135" s="121">
        <v>155033.65</v>
      </c>
      <c r="G135" s="56">
        <v>271197.58</v>
      </c>
      <c r="H135" s="56">
        <v>37306.15</v>
      </c>
      <c r="K135" s="270">
        <v>0</v>
      </c>
      <c r="L135" s="270">
        <v>74235.31</v>
      </c>
      <c r="N135" s="270">
        <v>1990</v>
      </c>
      <c r="O135" s="56">
        <v>106640</v>
      </c>
      <c r="Q135" s="56">
        <v>56600.58</v>
      </c>
      <c r="R135" s="56">
        <v>2689973.6</v>
      </c>
      <c r="S135" s="98">
        <v>700108.35</v>
      </c>
      <c r="V135" s="98">
        <v>232841</v>
      </c>
      <c r="X135" s="122">
        <v>452361</v>
      </c>
      <c r="Y135" s="122">
        <v>1940</v>
      </c>
      <c r="AA135" s="122">
        <v>373166.84</v>
      </c>
      <c r="AB135" s="122">
        <v>39954.120000000003</v>
      </c>
      <c r="AD135" s="122">
        <v>98556.02</v>
      </c>
    </row>
    <row r="136" spans="1:31" x14ac:dyDescent="0.2">
      <c r="A136" s="56" t="s">
        <v>2233</v>
      </c>
      <c r="B136" s="121">
        <v>378392.65</v>
      </c>
      <c r="C136" s="121">
        <v>25566.5</v>
      </c>
      <c r="D136" s="121">
        <v>92499.89</v>
      </c>
      <c r="G136" s="56">
        <v>734162.46</v>
      </c>
      <c r="H136" s="56">
        <v>23433.89</v>
      </c>
      <c r="K136" s="270">
        <v>0</v>
      </c>
      <c r="L136" s="270">
        <v>73127.45</v>
      </c>
      <c r="N136" s="270">
        <v>2121</v>
      </c>
      <c r="O136" s="56">
        <v>20000</v>
      </c>
      <c r="Q136" s="56">
        <v>-10126.629999999999</v>
      </c>
      <c r="R136" s="56">
        <v>2072080.16</v>
      </c>
      <c r="S136" s="98">
        <v>511798.07</v>
      </c>
      <c r="T136" s="98">
        <v>21800</v>
      </c>
      <c r="V136" s="98">
        <v>228920</v>
      </c>
      <c r="X136" s="122">
        <v>464950</v>
      </c>
      <c r="Y136" s="122">
        <v>1385</v>
      </c>
      <c r="AA136" s="122">
        <v>264268.06</v>
      </c>
      <c r="AB136" s="122">
        <v>42966.58</v>
      </c>
    </row>
    <row r="137" spans="1:31" x14ac:dyDescent="0.2">
      <c r="A137" s="56" t="s">
        <v>2234</v>
      </c>
      <c r="B137" s="121">
        <v>461462.88</v>
      </c>
      <c r="C137" s="121">
        <v>19715.5</v>
      </c>
      <c r="D137" s="121">
        <v>486533.93</v>
      </c>
      <c r="G137" s="56">
        <v>439904.37</v>
      </c>
      <c r="H137" s="56">
        <v>35335.74</v>
      </c>
      <c r="L137" s="270">
        <v>66827.28</v>
      </c>
      <c r="N137" s="270">
        <v>2509</v>
      </c>
      <c r="Q137" s="56">
        <v>111893.44</v>
      </c>
      <c r="R137" s="56">
        <v>3517785.78</v>
      </c>
      <c r="S137" s="98">
        <v>1525080.81</v>
      </c>
      <c r="V137" s="98">
        <v>556147.19999999995</v>
      </c>
      <c r="X137" s="122">
        <v>876727.2</v>
      </c>
      <c r="AA137" s="122">
        <v>319820.33</v>
      </c>
      <c r="AB137" s="122">
        <v>24350.9</v>
      </c>
    </row>
    <row r="138" spans="1:31" x14ac:dyDescent="0.2">
      <c r="A138" s="56" t="s">
        <v>2235</v>
      </c>
      <c r="B138" s="121">
        <v>339645.21</v>
      </c>
      <c r="C138" s="121">
        <v>58957.5</v>
      </c>
      <c r="D138" s="121">
        <v>158746.64000000001</v>
      </c>
      <c r="G138" s="56">
        <v>1103760.8</v>
      </c>
      <c r="H138" s="56">
        <v>186012.17</v>
      </c>
      <c r="K138" s="270">
        <v>79960</v>
      </c>
      <c r="L138" s="270">
        <v>70871.520000000004</v>
      </c>
      <c r="N138" s="270">
        <v>2157</v>
      </c>
      <c r="Q138" s="56">
        <v>33673.089999999997</v>
      </c>
      <c r="R138" s="56">
        <v>2461639.23</v>
      </c>
      <c r="S138" s="98">
        <v>566639.06000000006</v>
      </c>
      <c r="V138" s="98">
        <v>505113</v>
      </c>
      <c r="X138" s="122">
        <v>718460</v>
      </c>
      <c r="Y138" s="122">
        <v>600</v>
      </c>
      <c r="AA138" s="122">
        <v>428930.25</v>
      </c>
      <c r="AB138" s="122">
        <v>49407.64</v>
      </c>
    </row>
    <row r="139" spans="1:31" x14ac:dyDescent="0.2">
      <c r="A139" s="56" t="s">
        <v>2236</v>
      </c>
      <c r="B139" s="121">
        <v>251804.87</v>
      </c>
      <c r="C139" s="121">
        <v>47251</v>
      </c>
      <c r="D139" s="121">
        <v>106840.9</v>
      </c>
      <c r="G139" s="56">
        <v>2150876.4900000002</v>
      </c>
      <c r="H139" s="56">
        <v>43243.42</v>
      </c>
      <c r="K139" s="270">
        <v>2190</v>
      </c>
      <c r="L139" s="270">
        <v>60903.15</v>
      </c>
      <c r="N139" s="270">
        <v>3292</v>
      </c>
      <c r="O139" s="56">
        <v>22210</v>
      </c>
      <c r="P139" s="56">
        <v>-313129.26</v>
      </c>
      <c r="Q139" s="56">
        <v>86197.48</v>
      </c>
      <c r="R139" s="56">
        <v>1490475.39</v>
      </c>
      <c r="S139" s="98">
        <v>810152.63</v>
      </c>
      <c r="V139" s="98">
        <v>359557.4</v>
      </c>
      <c r="W139" s="98">
        <v>57830</v>
      </c>
      <c r="X139" s="122">
        <v>677797.4</v>
      </c>
      <c r="AA139" s="122">
        <v>445049.83</v>
      </c>
      <c r="AB139" s="122">
        <v>86792.52</v>
      </c>
    </row>
    <row r="140" spans="1:31" x14ac:dyDescent="0.2">
      <c r="A140" s="56" t="s">
        <v>2237</v>
      </c>
      <c r="B140" s="121">
        <v>644509.17000000004</v>
      </c>
      <c r="C140" s="121">
        <v>26567.55</v>
      </c>
      <c r="D140" s="121">
        <v>306650.94</v>
      </c>
      <c r="G140" s="56">
        <v>186934</v>
      </c>
      <c r="H140" s="56">
        <v>635904.27</v>
      </c>
      <c r="K140" s="270">
        <v>0</v>
      </c>
      <c r="L140" s="270">
        <v>108480.37</v>
      </c>
      <c r="N140" s="270">
        <v>4176</v>
      </c>
      <c r="O140" s="56">
        <v>148115</v>
      </c>
      <c r="P140" s="56">
        <v>-278782.13</v>
      </c>
      <c r="Q140" s="56">
        <v>68915.13</v>
      </c>
      <c r="R140" s="56">
        <v>3511106.83</v>
      </c>
      <c r="S140" s="98">
        <v>1158586.1599999999</v>
      </c>
      <c r="V140" s="98">
        <v>460751</v>
      </c>
      <c r="X140" s="122">
        <v>863012</v>
      </c>
      <c r="AA140" s="122">
        <v>605583.39</v>
      </c>
      <c r="AB140" s="122">
        <v>21071.41</v>
      </c>
    </row>
    <row r="141" spans="1:31" x14ac:dyDescent="0.2">
      <c r="A141" s="56" t="s">
        <v>2238</v>
      </c>
      <c r="B141" s="121">
        <v>482546.32</v>
      </c>
      <c r="C141" s="121">
        <v>120643.5</v>
      </c>
      <c r="D141" s="121">
        <v>150241.20000000001</v>
      </c>
      <c r="G141" s="56">
        <v>462354.37</v>
      </c>
      <c r="H141" s="56">
        <v>78921.429999999993</v>
      </c>
      <c r="K141" s="270">
        <v>0</v>
      </c>
      <c r="L141" s="270">
        <v>94941.65</v>
      </c>
      <c r="N141" s="270">
        <v>1078</v>
      </c>
      <c r="O141" s="56">
        <v>106375</v>
      </c>
      <c r="R141" s="56">
        <v>1290976.01</v>
      </c>
      <c r="S141" s="98">
        <v>690271.9</v>
      </c>
      <c r="V141" s="98">
        <v>613713</v>
      </c>
      <c r="X141" s="122">
        <v>763257</v>
      </c>
      <c r="AA141" s="122">
        <v>381772.79</v>
      </c>
      <c r="AB141" s="122">
        <v>69804.83</v>
      </c>
    </row>
    <row r="142" spans="1:31" x14ac:dyDescent="0.2">
      <c r="A142" s="56" t="s">
        <v>2239</v>
      </c>
      <c r="B142" s="121">
        <v>305561.81</v>
      </c>
      <c r="C142" s="121">
        <v>14664</v>
      </c>
      <c r="D142" s="121">
        <v>145789.42000000001</v>
      </c>
      <c r="G142" s="56">
        <v>491326.28</v>
      </c>
      <c r="H142" s="56">
        <v>44432.08</v>
      </c>
      <c r="L142" s="270">
        <v>80858.36</v>
      </c>
      <c r="N142" s="270">
        <v>2937</v>
      </c>
      <c r="Q142" s="56">
        <v>13773.8</v>
      </c>
      <c r="R142" s="56">
        <v>431311.75</v>
      </c>
      <c r="S142" s="98">
        <v>1204312.99</v>
      </c>
      <c r="V142" s="98">
        <v>338289</v>
      </c>
      <c r="X142" s="122">
        <v>626739</v>
      </c>
      <c r="AA142" s="122">
        <v>263911.28999999998</v>
      </c>
      <c r="AB142" s="122">
        <v>60581.69</v>
      </c>
    </row>
    <row r="143" spans="1:31" x14ac:dyDescent="0.2">
      <c r="A143" s="56" t="s">
        <v>2240</v>
      </c>
      <c r="B143" s="121">
        <v>363648.86</v>
      </c>
      <c r="C143" s="121">
        <v>37050.5</v>
      </c>
      <c r="D143" s="121">
        <v>163414.68</v>
      </c>
      <c r="G143" s="56">
        <v>703419.23</v>
      </c>
      <c r="H143" s="56">
        <v>126743.51</v>
      </c>
      <c r="K143" s="270">
        <v>0</v>
      </c>
      <c r="L143" s="270">
        <v>61670.62</v>
      </c>
      <c r="N143" s="270">
        <v>2119</v>
      </c>
      <c r="O143" s="56">
        <v>58600</v>
      </c>
      <c r="Q143" s="56">
        <v>102514.45</v>
      </c>
      <c r="R143" s="56">
        <v>2115546</v>
      </c>
      <c r="S143" s="98">
        <v>652806.15</v>
      </c>
      <c r="T143" s="98">
        <v>6300</v>
      </c>
      <c r="V143" s="98">
        <v>381591</v>
      </c>
      <c r="W143" s="98">
        <v>9400</v>
      </c>
      <c r="X143" s="122">
        <v>591046</v>
      </c>
      <c r="AA143" s="122">
        <v>354085.35</v>
      </c>
      <c r="AB143" s="122">
        <v>52517.18</v>
      </c>
    </row>
    <row r="144" spans="1:31" x14ac:dyDescent="0.2">
      <c r="A144" s="56" t="s">
        <v>2241</v>
      </c>
      <c r="B144" s="121">
        <v>182097.76</v>
      </c>
      <c r="C144" s="121">
        <v>4838.8999999999996</v>
      </c>
      <c r="D144" s="121">
        <v>86028.71</v>
      </c>
      <c r="G144" s="56">
        <v>1286105.8600000001</v>
      </c>
      <c r="H144" s="56">
        <v>14190.45</v>
      </c>
      <c r="K144" s="270">
        <v>0</v>
      </c>
      <c r="L144" s="270">
        <v>61421.07</v>
      </c>
      <c r="N144" s="270">
        <v>1483</v>
      </c>
      <c r="Q144" s="56">
        <v>45030.15</v>
      </c>
      <c r="R144" s="56">
        <v>2263113.85</v>
      </c>
      <c r="S144" s="98">
        <v>411335.82</v>
      </c>
      <c r="V144" s="98">
        <v>392137</v>
      </c>
      <c r="X144" s="122">
        <v>567957</v>
      </c>
      <c r="Y144" s="122">
        <v>3600</v>
      </c>
      <c r="AA144" s="122">
        <v>231980.4</v>
      </c>
      <c r="AB144" s="122">
        <v>60034.92</v>
      </c>
    </row>
    <row r="145" spans="1:31" x14ac:dyDescent="0.2">
      <c r="A145" s="56" t="s">
        <v>2242</v>
      </c>
      <c r="B145" s="121">
        <v>313566.26</v>
      </c>
      <c r="C145" s="121">
        <v>20591.5</v>
      </c>
      <c r="D145" s="121">
        <v>331502.42</v>
      </c>
      <c r="G145" s="56">
        <v>738864.4</v>
      </c>
      <c r="H145" s="56">
        <v>29759.42</v>
      </c>
      <c r="K145" s="270">
        <v>0</v>
      </c>
      <c r="L145" s="270">
        <v>95395.31</v>
      </c>
      <c r="N145" s="270">
        <v>2737</v>
      </c>
      <c r="O145" s="56">
        <v>37000</v>
      </c>
      <c r="Q145" s="56">
        <v>140107.18</v>
      </c>
      <c r="R145" s="56">
        <v>2512572.4500000002</v>
      </c>
      <c r="S145" s="98">
        <v>749374.46</v>
      </c>
      <c r="T145" s="98">
        <v>20000</v>
      </c>
      <c r="V145" s="98">
        <v>630203</v>
      </c>
      <c r="X145" s="122">
        <v>918403</v>
      </c>
      <c r="Y145" s="122">
        <v>460</v>
      </c>
      <c r="AA145" s="122">
        <v>332806.21000000002</v>
      </c>
      <c r="AB145" s="122">
        <v>23062.17</v>
      </c>
      <c r="AD145" s="122">
        <v>107332.1</v>
      </c>
    </row>
    <row r="146" spans="1:31" x14ac:dyDescent="0.2">
      <c r="A146" s="56" t="s">
        <v>2243</v>
      </c>
      <c r="B146" s="121">
        <v>305330.82</v>
      </c>
      <c r="C146" s="121">
        <v>34522</v>
      </c>
      <c r="D146" s="121">
        <v>169737.4</v>
      </c>
      <c r="G146" s="56">
        <v>2014467.34</v>
      </c>
      <c r="H146" s="56">
        <v>746218.23</v>
      </c>
      <c r="K146" s="270">
        <v>0</v>
      </c>
      <c r="L146" s="270">
        <v>89952.9</v>
      </c>
      <c r="N146" s="270">
        <v>2808</v>
      </c>
      <c r="Q146" s="56">
        <v>216126.25</v>
      </c>
      <c r="R146" s="56">
        <v>1298036.29</v>
      </c>
      <c r="S146" s="98">
        <v>768175.12</v>
      </c>
      <c r="V146" s="98">
        <v>457820</v>
      </c>
      <c r="W146" s="98">
        <v>4700</v>
      </c>
      <c r="X146" s="122">
        <v>724340</v>
      </c>
      <c r="AA146" s="122">
        <v>379598.38</v>
      </c>
      <c r="AB146" s="122">
        <v>157416.18</v>
      </c>
    </row>
    <row r="147" spans="1:31" x14ac:dyDescent="0.2">
      <c r="A147" s="56" t="s">
        <v>2244</v>
      </c>
      <c r="B147" s="121">
        <v>444045.25</v>
      </c>
      <c r="C147" s="121">
        <v>43090.9</v>
      </c>
      <c r="D147" s="121">
        <v>517680.9</v>
      </c>
      <c r="G147" s="56">
        <v>781219.09</v>
      </c>
      <c r="H147" s="56">
        <v>198542.41</v>
      </c>
      <c r="K147" s="270">
        <v>63</v>
      </c>
      <c r="L147" s="270">
        <v>57701.53</v>
      </c>
      <c r="Q147" s="56">
        <v>301959.06</v>
      </c>
      <c r="R147" s="56">
        <v>1854562.35</v>
      </c>
      <c r="S147" s="98">
        <v>611885.67000000004</v>
      </c>
      <c r="T147" s="98">
        <v>15000</v>
      </c>
      <c r="U147" s="98">
        <v>1047.3800000000001</v>
      </c>
      <c r="V147" s="98">
        <v>303786</v>
      </c>
      <c r="W147" s="98">
        <v>38181.599999999999</v>
      </c>
      <c r="X147" s="122">
        <v>633946</v>
      </c>
      <c r="AA147" s="122">
        <v>434682.91</v>
      </c>
      <c r="AB147" s="122">
        <v>75519.56</v>
      </c>
    </row>
    <row r="148" spans="1:31" x14ac:dyDescent="0.2">
      <c r="A148" s="56" t="s">
        <v>2245</v>
      </c>
      <c r="B148" s="121">
        <v>1459987</v>
      </c>
      <c r="C148" s="121">
        <v>54320.55</v>
      </c>
      <c r="D148" s="121">
        <v>75393.990000000005</v>
      </c>
      <c r="G148" s="56">
        <v>954786.39</v>
      </c>
      <c r="H148" s="56">
        <v>448285.37</v>
      </c>
      <c r="K148" s="270">
        <v>0</v>
      </c>
      <c r="L148" s="270">
        <v>56250</v>
      </c>
      <c r="Q148" s="56">
        <v>486310.76</v>
      </c>
      <c r="R148" s="56">
        <v>3974625.34</v>
      </c>
      <c r="S148" s="98">
        <v>979660.94</v>
      </c>
      <c r="T148" s="98">
        <v>35000</v>
      </c>
      <c r="V148" s="98">
        <v>349461</v>
      </c>
      <c r="W148" s="98">
        <v>56391.360000000001</v>
      </c>
      <c r="X148" s="122">
        <v>708341</v>
      </c>
      <c r="AA148" s="122">
        <v>303502.33</v>
      </c>
      <c r="AB148" s="122">
        <v>124358.85</v>
      </c>
    </row>
    <row r="149" spans="1:31" x14ac:dyDescent="0.2">
      <c r="A149" s="56" t="s">
        <v>2246</v>
      </c>
      <c r="B149" s="121">
        <v>510348.06</v>
      </c>
      <c r="C149" s="121">
        <v>2324</v>
      </c>
      <c r="D149" s="121">
        <v>56394.79</v>
      </c>
      <c r="G149" s="56">
        <v>1082220.0900000001</v>
      </c>
      <c r="H149" s="56">
        <v>337226.11</v>
      </c>
      <c r="I149" s="56">
        <v>3500</v>
      </c>
      <c r="K149" s="270">
        <v>15569</v>
      </c>
      <c r="L149" s="270">
        <v>34411.300000000003</v>
      </c>
      <c r="Q149" s="56">
        <v>125179.28</v>
      </c>
      <c r="R149" s="56">
        <v>2427116.52</v>
      </c>
      <c r="S149" s="98">
        <v>332447.11</v>
      </c>
      <c r="U149" s="98">
        <v>19.11</v>
      </c>
      <c r="V149" s="98">
        <v>681118.2</v>
      </c>
      <c r="W149" s="98">
        <v>28453.439999999999</v>
      </c>
      <c r="X149" s="122">
        <v>781718.2</v>
      </c>
      <c r="AA149" s="122">
        <v>241222.01</v>
      </c>
      <c r="AB149" s="122">
        <v>89791.58</v>
      </c>
      <c r="AE149" s="122">
        <v>650</v>
      </c>
    </row>
    <row r="150" spans="1:31" x14ac:dyDescent="0.2">
      <c r="A150" s="56" t="s">
        <v>2247</v>
      </c>
      <c r="B150" s="121">
        <v>855536.12</v>
      </c>
      <c r="C150" s="121">
        <v>16622.13</v>
      </c>
      <c r="D150" s="121">
        <v>227760.52</v>
      </c>
      <c r="G150" s="56">
        <v>917524.57</v>
      </c>
      <c r="H150" s="56">
        <v>526397.25</v>
      </c>
      <c r="K150" s="270">
        <v>440</v>
      </c>
      <c r="L150" s="270">
        <v>52450</v>
      </c>
      <c r="N150" s="270">
        <v>2005.62</v>
      </c>
      <c r="Q150" s="56">
        <v>502435.42</v>
      </c>
      <c r="R150" s="56">
        <v>2538450.7999999998</v>
      </c>
      <c r="S150" s="98">
        <v>378107.14</v>
      </c>
      <c r="V150" s="98">
        <v>832976</v>
      </c>
      <c r="W150" s="98">
        <v>70652.399999999994</v>
      </c>
      <c r="X150" s="122">
        <v>988678</v>
      </c>
      <c r="AA150" s="122">
        <v>319698.21000000002</v>
      </c>
      <c r="AB150" s="122">
        <v>121390.63</v>
      </c>
    </row>
    <row r="151" spans="1:31" x14ac:dyDescent="0.2">
      <c r="A151" s="56" t="s">
        <v>2248</v>
      </c>
      <c r="B151" s="121">
        <v>941489.58</v>
      </c>
      <c r="C151" s="121">
        <v>141174.57999999999</v>
      </c>
      <c r="D151" s="121">
        <v>384012.35</v>
      </c>
      <c r="G151" s="56">
        <v>1052626.6499999999</v>
      </c>
      <c r="H151" s="56">
        <v>420788.51</v>
      </c>
      <c r="K151" s="270">
        <v>6760</v>
      </c>
      <c r="L151" s="270">
        <v>331933.03999999998</v>
      </c>
      <c r="Q151" s="56">
        <v>356111.26</v>
      </c>
      <c r="R151" s="56">
        <v>3053279.47</v>
      </c>
      <c r="S151" s="98">
        <v>932447.55</v>
      </c>
      <c r="V151" s="98">
        <v>412496</v>
      </c>
      <c r="W151" s="98">
        <v>182925.84</v>
      </c>
      <c r="X151" s="122">
        <v>725698</v>
      </c>
      <c r="AA151" s="122">
        <v>489729.35</v>
      </c>
      <c r="AB151" s="122">
        <v>62676.52</v>
      </c>
    </row>
    <row r="152" spans="1:31" x14ac:dyDescent="0.2">
      <c r="A152" s="56" t="s">
        <v>2249</v>
      </c>
      <c r="B152" s="121">
        <v>564013.16</v>
      </c>
      <c r="C152" s="121">
        <v>13436.75</v>
      </c>
      <c r="D152" s="121">
        <v>64152.44</v>
      </c>
      <c r="G152" s="56">
        <v>259669.4</v>
      </c>
      <c r="H152" s="56">
        <v>210137.93</v>
      </c>
      <c r="L152" s="270">
        <v>56315.7</v>
      </c>
      <c r="Q152" s="56">
        <v>411308.96</v>
      </c>
      <c r="R152" s="56">
        <v>1819262.69</v>
      </c>
      <c r="S152" s="98">
        <v>580006.31999999995</v>
      </c>
      <c r="V152" s="98">
        <v>419160</v>
      </c>
      <c r="W152" s="98">
        <v>66490.960000000006</v>
      </c>
      <c r="X152" s="122">
        <v>719460</v>
      </c>
      <c r="AA152" s="122">
        <v>234632.46</v>
      </c>
      <c r="AB152" s="122">
        <v>40618.959999999999</v>
      </c>
    </row>
    <row r="153" spans="1:31" x14ac:dyDescent="0.2">
      <c r="A153" s="56" t="s">
        <v>2250</v>
      </c>
      <c r="B153" s="121">
        <v>375523.44</v>
      </c>
      <c r="C153" s="121">
        <v>3134.3</v>
      </c>
      <c r="D153" s="121">
        <v>510291.58</v>
      </c>
      <c r="G153" s="56">
        <v>1017709.72</v>
      </c>
      <c r="H153" s="56">
        <v>177285.53</v>
      </c>
      <c r="K153" s="270">
        <v>19060</v>
      </c>
      <c r="L153" s="270">
        <v>56907</v>
      </c>
      <c r="Q153" s="56">
        <v>363417.3</v>
      </c>
      <c r="R153" s="56">
        <v>2522678.58</v>
      </c>
      <c r="S153" s="98">
        <v>308013.13</v>
      </c>
      <c r="V153" s="98">
        <v>760718</v>
      </c>
      <c r="W153" s="98">
        <v>33758.04</v>
      </c>
      <c r="X153" s="122">
        <v>890038</v>
      </c>
      <c r="AA153" s="122">
        <v>258068.35</v>
      </c>
      <c r="AB153" s="122">
        <v>85951.76</v>
      </c>
    </row>
    <row r="154" spans="1:31" x14ac:dyDescent="0.2">
      <c r="A154" s="56" t="s">
        <v>2251</v>
      </c>
      <c r="B154" s="121">
        <v>425390.5</v>
      </c>
      <c r="C154" s="121">
        <v>4375.5</v>
      </c>
      <c r="D154" s="121">
        <v>85354.61</v>
      </c>
      <c r="G154" s="56">
        <v>1258791.47</v>
      </c>
      <c r="H154" s="56">
        <v>313503.42</v>
      </c>
      <c r="K154" s="270">
        <v>4500</v>
      </c>
      <c r="L154" s="270">
        <v>50062.6</v>
      </c>
      <c r="Q154" s="56">
        <v>324338.53000000003</v>
      </c>
      <c r="R154" s="56">
        <v>4801199.47</v>
      </c>
      <c r="S154" s="98">
        <v>385697.94</v>
      </c>
      <c r="V154" s="98">
        <v>142023</v>
      </c>
      <c r="W154" s="98">
        <v>53908.160000000003</v>
      </c>
      <c r="X154" s="122">
        <v>343863</v>
      </c>
      <c r="AA154" s="122">
        <v>344414.26</v>
      </c>
      <c r="AB154" s="122">
        <v>141993.35999999999</v>
      </c>
    </row>
    <row r="155" spans="1:31" x14ac:dyDescent="0.2">
      <c r="A155" s="56" t="s">
        <v>2252</v>
      </c>
      <c r="B155" s="121">
        <v>228425.12</v>
      </c>
      <c r="C155" s="121">
        <v>29921.200000000001</v>
      </c>
      <c r="D155" s="121">
        <v>320625.52</v>
      </c>
      <c r="G155" s="56">
        <v>1444371.41</v>
      </c>
      <c r="H155" s="56">
        <v>239691</v>
      </c>
      <c r="K155" s="270">
        <v>111000</v>
      </c>
      <c r="L155" s="270">
        <v>144148.76</v>
      </c>
      <c r="N155" s="270">
        <v>0</v>
      </c>
      <c r="Q155" s="56">
        <v>977311.21</v>
      </c>
      <c r="R155" s="56">
        <v>5209136.26</v>
      </c>
      <c r="S155" s="98">
        <v>535523.74</v>
      </c>
      <c r="V155" s="98">
        <v>605549</v>
      </c>
      <c r="W155" s="98">
        <v>67602.320000000007</v>
      </c>
      <c r="X155" s="122">
        <v>835149</v>
      </c>
      <c r="AA155" s="122">
        <v>361841.55</v>
      </c>
      <c r="AB155" s="122">
        <v>159271.16</v>
      </c>
    </row>
    <row r="156" spans="1:31" x14ac:dyDescent="0.2">
      <c r="A156" s="56" t="s">
        <v>2253</v>
      </c>
      <c r="B156" s="121">
        <v>565945.65</v>
      </c>
      <c r="C156" s="121">
        <v>25184.7</v>
      </c>
      <c r="D156" s="121">
        <v>211071.5</v>
      </c>
      <c r="G156" s="56">
        <v>941033.83</v>
      </c>
      <c r="H156" s="56">
        <v>155953.87</v>
      </c>
      <c r="K156" s="270">
        <v>3000</v>
      </c>
      <c r="L156" s="270">
        <v>90730.93</v>
      </c>
      <c r="Q156" s="56">
        <v>365666.13</v>
      </c>
      <c r="R156" s="56">
        <v>2453318.4700000002</v>
      </c>
      <c r="S156" s="98">
        <v>290307.59000000003</v>
      </c>
      <c r="V156" s="98">
        <v>340914</v>
      </c>
      <c r="W156" s="98">
        <v>48822.42</v>
      </c>
      <c r="X156" s="122">
        <v>433010.5</v>
      </c>
      <c r="AA156" s="122">
        <v>352969.82</v>
      </c>
      <c r="AB156" s="122">
        <v>88341.11</v>
      </c>
    </row>
    <row r="157" spans="1:31" x14ac:dyDescent="0.2">
      <c r="A157" s="56" t="s">
        <v>2254</v>
      </c>
      <c r="B157" s="121">
        <v>1133379.1200000001</v>
      </c>
      <c r="C157" s="121">
        <v>81364.289999999994</v>
      </c>
      <c r="D157" s="121">
        <v>400354.58</v>
      </c>
      <c r="G157" s="56">
        <v>334236.78999999998</v>
      </c>
      <c r="H157" s="56">
        <v>1400247.44</v>
      </c>
      <c r="K157" s="270">
        <v>40040</v>
      </c>
      <c r="L157" s="270">
        <v>86120.75</v>
      </c>
      <c r="O157" s="56">
        <v>3100</v>
      </c>
      <c r="Q157" s="56">
        <v>467120.94</v>
      </c>
      <c r="R157" s="56">
        <v>4517827.99</v>
      </c>
      <c r="S157" s="98">
        <v>1032588.65</v>
      </c>
      <c r="V157" s="98">
        <v>603092</v>
      </c>
      <c r="W157" s="98">
        <v>80650.37</v>
      </c>
      <c r="X157" s="122">
        <v>838084.45</v>
      </c>
      <c r="AA157" s="122">
        <v>298512</v>
      </c>
      <c r="AB157" s="122">
        <v>84076.12</v>
      </c>
    </row>
    <row r="158" spans="1:31" x14ac:dyDescent="0.2">
      <c r="A158" s="56" t="s">
        <v>2255</v>
      </c>
      <c r="B158" s="121">
        <v>722419.69</v>
      </c>
      <c r="C158" s="121">
        <v>8635</v>
      </c>
      <c r="D158" s="121">
        <v>51054.28</v>
      </c>
      <c r="G158" s="56">
        <v>590787.78</v>
      </c>
      <c r="H158" s="56">
        <v>172867.66</v>
      </c>
      <c r="K158" s="270">
        <v>0</v>
      </c>
      <c r="L158" s="270">
        <v>53642.35</v>
      </c>
      <c r="Q158" s="56">
        <v>385962.23</v>
      </c>
      <c r="R158" s="56">
        <v>3061336.79</v>
      </c>
      <c r="S158" s="98">
        <v>504654.08000000002</v>
      </c>
      <c r="V158" s="98">
        <v>485933</v>
      </c>
      <c r="W158" s="98">
        <v>72655.520000000004</v>
      </c>
      <c r="X158" s="122">
        <v>702053</v>
      </c>
      <c r="AA158" s="122">
        <v>365032.35</v>
      </c>
      <c r="AB158" s="122">
        <v>101269.52</v>
      </c>
    </row>
    <row r="159" spans="1:31" x14ac:dyDescent="0.2">
      <c r="A159" s="56" t="s">
        <v>2256</v>
      </c>
      <c r="B159" s="121">
        <v>465340.37</v>
      </c>
      <c r="C159" s="121">
        <v>21820.3</v>
      </c>
      <c r="D159" s="121">
        <v>226148.98</v>
      </c>
      <c r="G159" s="56">
        <v>1777614.79</v>
      </c>
      <c r="H159" s="56">
        <v>546564.65</v>
      </c>
      <c r="K159" s="270">
        <v>0</v>
      </c>
      <c r="L159" s="270">
        <v>179808.09</v>
      </c>
      <c r="Q159" s="56">
        <v>195167.54</v>
      </c>
      <c r="R159" s="56">
        <v>2227904.62</v>
      </c>
      <c r="S159" s="98">
        <v>448847.44</v>
      </c>
      <c r="V159" s="98">
        <v>423154.2</v>
      </c>
      <c r="W159" s="98">
        <v>41234.959999999999</v>
      </c>
      <c r="X159" s="122">
        <v>622744.19999999995</v>
      </c>
      <c r="Y159" s="122">
        <v>6672</v>
      </c>
      <c r="AA159" s="122">
        <v>279001.46000000002</v>
      </c>
      <c r="AB159" s="122">
        <v>26086</v>
      </c>
    </row>
    <row r="160" spans="1:31" x14ac:dyDescent="0.2">
      <c r="A160" s="56" t="s">
        <v>2257</v>
      </c>
      <c r="B160" s="121">
        <v>614413.34</v>
      </c>
      <c r="C160" s="121">
        <v>70920.600000000006</v>
      </c>
      <c r="D160" s="121">
        <v>268330.40999999997</v>
      </c>
      <c r="G160" s="56">
        <v>1417224.29</v>
      </c>
      <c r="H160" s="56">
        <v>261222.27</v>
      </c>
      <c r="K160" s="270">
        <v>0</v>
      </c>
      <c r="L160" s="270">
        <v>104531.3</v>
      </c>
      <c r="Q160" s="56">
        <v>250920.57</v>
      </c>
      <c r="R160" s="56">
        <v>1652500.79</v>
      </c>
      <c r="S160" s="98">
        <v>494881.06</v>
      </c>
      <c r="T160" s="98">
        <v>35000</v>
      </c>
      <c r="V160" s="98">
        <v>202779.5</v>
      </c>
      <c r="W160" s="98">
        <v>26790</v>
      </c>
      <c r="X160" s="122">
        <v>442669.5</v>
      </c>
      <c r="AA160" s="122">
        <v>238146.4</v>
      </c>
      <c r="AB160" s="122">
        <v>74253.16</v>
      </c>
    </row>
    <row r="161" spans="1:31" x14ac:dyDescent="0.2">
      <c r="A161" s="56" t="s">
        <v>2258</v>
      </c>
      <c r="B161" s="121">
        <v>644964.69999999995</v>
      </c>
      <c r="C161" s="121">
        <v>0</v>
      </c>
      <c r="D161" s="121">
        <v>34673.1</v>
      </c>
      <c r="G161" s="56">
        <v>1245383.21</v>
      </c>
      <c r="H161" s="56">
        <v>415576.95</v>
      </c>
      <c r="L161" s="270">
        <v>114068.57</v>
      </c>
      <c r="Q161" s="56">
        <v>215121.19</v>
      </c>
      <c r="R161" s="56">
        <v>2038406.69</v>
      </c>
      <c r="S161" s="98">
        <v>289839.81</v>
      </c>
      <c r="V161" s="98">
        <v>363224</v>
      </c>
      <c r="W161" s="98">
        <v>18564.8</v>
      </c>
      <c r="X161" s="122">
        <v>483039</v>
      </c>
      <c r="Z161" s="122">
        <v>5940</v>
      </c>
      <c r="AA161" s="122">
        <v>122191.39</v>
      </c>
      <c r="AB161" s="122">
        <v>157976.35999999999</v>
      </c>
    </row>
    <row r="162" spans="1:31" x14ac:dyDescent="0.2">
      <c r="A162" s="56" t="s">
        <v>2259</v>
      </c>
      <c r="B162" s="121">
        <v>699483.41</v>
      </c>
      <c r="C162" s="121">
        <v>11885.23</v>
      </c>
      <c r="D162" s="121">
        <v>78253.37</v>
      </c>
      <c r="G162" s="56">
        <v>1186920.1499999999</v>
      </c>
      <c r="H162" s="56">
        <v>319605.99</v>
      </c>
      <c r="K162" s="270">
        <v>0</v>
      </c>
      <c r="L162" s="270">
        <v>51300</v>
      </c>
      <c r="Q162" s="56">
        <v>442700.66</v>
      </c>
      <c r="R162" s="56">
        <v>2546107.46</v>
      </c>
      <c r="S162" s="98">
        <v>561100.94999999995</v>
      </c>
      <c r="V162" s="98">
        <v>376663</v>
      </c>
      <c r="W162" s="98">
        <v>54156.19</v>
      </c>
      <c r="X162" s="122">
        <v>623579.75</v>
      </c>
      <c r="AA162" s="122">
        <v>316274.84999999998</v>
      </c>
      <c r="AB162" s="122">
        <v>98848.8</v>
      </c>
      <c r="AE162" s="122">
        <v>10668</v>
      </c>
    </row>
    <row r="163" spans="1:31" x14ac:dyDescent="0.2">
      <c r="A163" s="56" t="s">
        <v>2260</v>
      </c>
      <c r="B163" s="121">
        <v>365999.56</v>
      </c>
      <c r="C163" s="121">
        <v>28785.78</v>
      </c>
      <c r="D163" s="121">
        <v>32701.43</v>
      </c>
      <c r="G163" s="56">
        <v>336020.81</v>
      </c>
      <c r="H163" s="56">
        <v>372864.19</v>
      </c>
      <c r="K163" s="270">
        <v>9154</v>
      </c>
      <c r="L163" s="270">
        <v>48300</v>
      </c>
      <c r="Q163" s="56">
        <v>263762.55</v>
      </c>
      <c r="R163" s="56">
        <v>2320392.7599999998</v>
      </c>
      <c r="S163" s="98">
        <v>468127.02</v>
      </c>
      <c r="U163" s="98">
        <v>8.67</v>
      </c>
      <c r="V163" s="98">
        <v>273168</v>
      </c>
      <c r="W163" s="98">
        <v>32532.720000000001</v>
      </c>
      <c r="X163" s="122">
        <v>458448</v>
      </c>
      <c r="AA163" s="122">
        <v>288661.46000000002</v>
      </c>
      <c r="AB163" s="122">
        <v>92170.07</v>
      </c>
    </row>
    <row r="164" spans="1:31" x14ac:dyDescent="0.2">
      <c r="A164" s="56" t="s">
        <v>2309</v>
      </c>
      <c r="B164" s="121">
        <v>600275.30000000005</v>
      </c>
      <c r="C164" s="121">
        <v>25253.5</v>
      </c>
      <c r="D164" s="121">
        <v>130447.8</v>
      </c>
      <c r="G164" s="56">
        <v>1121625.6599999999</v>
      </c>
      <c r="H164" s="56">
        <v>455814.6</v>
      </c>
      <c r="K164" s="270">
        <v>4000</v>
      </c>
      <c r="L164" s="270">
        <v>45704.36</v>
      </c>
      <c r="Q164" s="56">
        <v>254035.98</v>
      </c>
      <c r="R164" s="56">
        <v>2754433.99</v>
      </c>
      <c r="S164" s="98">
        <v>448682.78</v>
      </c>
      <c r="V164" s="98">
        <v>374717</v>
      </c>
      <c r="W164" s="98">
        <v>32029.32</v>
      </c>
      <c r="X164" s="122">
        <v>562477</v>
      </c>
      <c r="AA164" s="122">
        <v>268735.13</v>
      </c>
      <c r="AB164" s="122">
        <v>132533.69</v>
      </c>
      <c r="AE164" s="122">
        <v>4750</v>
      </c>
    </row>
    <row r="165" spans="1:31" x14ac:dyDescent="0.2">
      <c r="A165" s="56" t="s">
        <v>2313</v>
      </c>
      <c r="B165" s="121">
        <v>802510.85</v>
      </c>
      <c r="C165" s="121">
        <v>0</v>
      </c>
      <c r="D165" s="121">
        <v>108839.07</v>
      </c>
      <c r="G165" s="56">
        <v>532750</v>
      </c>
      <c r="H165" s="56">
        <v>254657.31</v>
      </c>
      <c r="K165" s="270">
        <v>41967</v>
      </c>
      <c r="L165" s="270">
        <v>55685.599999999999</v>
      </c>
      <c r="M165" s="270">
        <v>16900</v>
      </c>
      <c r="Q165" s="56">
        <v>739953.83</v>
      </c>
      <c r="R165" s="56">
        <v>4164124</v>
      </c>
      <c r="S165" s="98">
        <v>589541.73</v>
      </c>
      <c r="V165" s="98">
        <v>613872</v>
      </c>
      <c r="W165" s="98">
        <v>78507.199999999997</v>
      </c>
      <c r="X165" s="122">
        <v>814232</v>
      </c>
      <c r="AA165" s="122">
        <v>439707.2</v>
      </c>
      <c r="AB165" s="122">
        <v>32836.68</v>
      </c>
    </row>
    <row r="166" spans="1:31" x14ac:dyDescent="0.2">
      <c r="A166" s="56" t="s">
        <v>2317</v>
      </c>
      <c r="B166" s="121">
        <v>498311.77</v>
      </c>
      <c r="C166" s="121">
        <v>2430.31</v>
      </c>
      <c r="D166" s="121">
        <v>332338.24</v>
      </c>
      <c r="G166" s="56">
        <v>992986.41</v>
      </c>
      <c r="H166" s="56">
        <v>322991.39</v>
      </c>
      <c r="K166" s="270">
        <v>0</v>
      </c>
      <c r="L166" s="270">
        <v>131077.75</v>
      </c>
      <c r="Q166" s="56">
        <v>216016.07</v>
      </c>
      <c r="R166" s="56">
        <v>3254719.47</v>
      </c>
      <c r="S166" s="98">
        <v>408196.84</v>
      </c>
      <c r="U166" s="98">
        <v>0.63</v>
      </c>
      <c r="V166" s="98">
        <v>268254</v>
      </c>
      <c r="W166" s="98">
        <v>19989.84</v>
      </c>
      <c r="X166" s="122">
        <v>392614</v>
      </c>
      <c r="AA166" s="122">
        <v>166125.42000000001</v>
      </c>
      <c r="AB166" s="122">
        <v>106946.44</v>
      </c>
    </row>
    <row r="167" spans="1:31" x14ac:dyDescent="0.2">
      <c r="A167" s="56" t="s">
        <v>2261</v>
      </c>
      <c r="B167" s="121">
        <v>604921.35</v>
      </c>
      <c r="C167" s="121">
        <v>474518.1</v>
      </c>
      <c r="D167" s="121">
        <v>62707.33</v>
      </c>
      <c r="G167" s="56">
        <v>479785.36</v>
      </c>
      <c r="H167" s="56">
        <v>482443.47</v>
      </c>
      <c r="K167" s="270">
        <v>3000</v>
      </c>
      <c r="L167" s="270">
        <v>74041.899999999994</v>
      </c>
      <c r="N167" s="270">
        <v>28.04</v>
      </c>
      <c r="P167" s="56">
        <v>38010.5</v>
      </c>
      <c r="R167" s="56">
        <v>4774273.9400000004</v>
      </c>
      <c r="S167" s="98">
        <v>490670.59</v>
      </c>
      <c r="V167" s="98">
        <v>263466</v>
      </c>
      <c r="W167" s="98">
        <v>83000</v>
      </c>
      <c r="X167" s="122">
        <v>443150</v>
      </c>
      <c r="AA167" s="122">
        <v>268013.46999999997</v>
      </c>
      <c r="AB167" s="122">
        <v>111208.4</v>
      </c>
    </row>
    <row r="168" spans="1:31" x14ac:dyDescent="0.2">
      <c r="A168" s="56" t="s">
        <v>2262</v>
      </c>
      <c r="B168" s="121">
        <v>284045.86</v>
      </c>
      <c r="C168" s="121">
        <v>21602.95</v>
      </c>
      <c r="D168" s="121">
        <v>27945.83</v>
      </c>
      <c r="G168" s="56">
        <v>891394.36</v>
      </c>
      <c r="H168" s="56">
        <v>398171.99</v>
      </c>
      <c r="K168" s="270">
        <v>2000</v>
      </c>
      <c r="L168" s="270">
        <v>66650</v>
      </c>
      <c r="N168" s="270">
        <v>9.35</v>
      </c>
      <c r="P168" s="56">
        <v>-260256.04</v>
      </c>
      <c r="Q168" s="56">
        <v>-5450</v>
      </c>
      <c r="R168" s="56">
        <v>3320080.98</v>
      </c>
      <c r="S168" s="98">
        <v>282416.42</v>
      </c>
      <c r="V168" s="98">
        <v>642340</v>
      </c>
      <c r="W168" s="98">
        <v>50680</v>
      </c>
      <c r="X168" s="122">
        <v>724980</v>
      </c>
      <c r="AA168" s="122">
        <v>200550.77</v>
      </c>
      <c r="AB168" s="122">
        <v>110372.04</v>
      </c>
    </row>
    <row r="169" spans="1:31" x14ac:dyDescent="0.2">
      <c r="A169" s="56" t="s">
        <v>2263</v>
      </c>
      <c r="B169" s="121">
        <v>211743.53</v>
      </c>
      <c r="C169" s="121">
        <v>201085.59</v>
      </c>
      <c r="D169" s="121">
        <v>26538.63</v>
      </c>
      <c r="G169" s="56">
        <v>848240.49</v>
      </c>
      <c r="H169" s="56">
        <v>316908.78999999998</v>
      </c>
      <c r="K169" s="270">
        <v>3500</v>
      </c>
      <c r="L169" s="270">
        <v>70859.960000000006</v>
      </c>
      <c r="N169" s="270">
        <v>843.14</v>
      </c>
      <c r="P169" s="56">
        <v>-239048.11</v>
      </c>
      <c r="Q169" s="56">
        <v>3900</v>
      </c>
      <c r="R169" s="56">
        <v>2333757.04</v>
      </c>
      <c r="S169" s="98">
        <v>362835.74</v>
      </c>
      <c r="V169" s="98">
        <v>465080</v>
      </c>
      <c r="W169" s="98">
        <v>57500</v>
      </c>
      <c r="X169" s="122">
        <v>596060</v>
      </c>
      <c r="AA169" s="122">
        <v>306450.90000000002</v>
      </c>
      <c r="AB169" s="122">
        <v>90727.94</v>
      </c>
    </row>
    <row r="170" spans="1:31" x14ac:dyDescent="0.2">
      <c r="A170" s="56" t="s">
        <v>2264</v>
      </c>
      <c r="B170" s="121">
        <v>1673813.08</v>
      </c>
      <c r="C170" s="121">
        <v>345882.14</v>
      </c>
      <c r="D170" s="121">
        <v>110329.19</v>
      </c>
      <c r="G170" s="56">
        <v>130386.34</v>
      </c>
      <c r="H170" s="56">
        <v>286334.28999999998</v>
      </c>
      <c r="K170" s="270">
        <v>3000</v>
      </c>
      <c r="L170" s="270">
        <v>80093.100000000006</v>
      </c>
      <c r="N170" s="270">
        <v>0</v>
      </c>
      <c r="P170" s="56">
        <v>541546.69999999995</v>
      </c>
      <c r="Q170" s="56">
        <v>20090.990000000002</v>
      </c>
      <c r="R170" s="56">
        <v>2500833.27</v>
      </c>
      <c r="S170" s="98">
        <v>638178.18000000005</v>
      </c>
      <c r="T170" s="98">
        <v>330531</v>
      </c>
      <c r="V170" s="98">
        <v>452248</v>
      </c>
      <c r="W170" s="98">
        <v>95700</v>
      </c>
      <c r="X170" s="122">
        <v>724700</v>
      </c>
      <c r="AA170" s="122">
        <v>323326.75</v>
      </c>
      <c r="AB170" s="122">
        <v>62584.4</v>
      </c>
    </row>
    <row r="171" spans="1:31" x14ac:dyDescent="0.2">
      <c r="A171" s="56" t="s">
        <v>2265</v>
      </c>
      <c r="B171" s="121">
        <v>1820440.27</v>
      </c>
      <c r="C171" s="121">
        <v>2105716.19</v>
      </c>
      <c r="D171" s="121">
        <v>101506.69</v>
      </c>
      <c r="G171" s="56">
        <v>567170.72</v>
      </c>
      <c r="H171" s="56">
        <v>738516.25</v>
      </c>
      <c r="K171" s="270">
        <v>2000</v>
      </c>
      <c r="L171" s="270">
        <v>159788.73000000001</v>
      </c>
      <c r="N171" s="270">
        <v>1381.48</v>
      </c>
      <c r="P171" s="56">
        <v>1408404.31</v>
      </c>
      <c r="Q171" s="56">
        <v>215.07</v>
      </c>
      <c r="R171" s="56">
        <v>1757956.06</v>
      </c>
      <c r="S171" s="98">
        <v>1198087.98</v>
      </c>
      <c r="T171" s="98">
        <v>85000</v>
      </c>
      <c r="V171" s="98">
        <v>491622</v>
      </c>
      <c r="W171" s="98">
        <v>103200</v>
      </c>
      <c r="X171" s="122">
        <v>690232</v>
      </c>
      <c r="AA171" s="122">
        <v>642989.43000000005</v>
      </c>
      <c r="AB171" s="122">
        <v>133965.51999999999</v>
      </c>
      <c r="AE171" s="122">
        <v>21600</v>
      </c>
    </row>
    <row r="172" spans="1:31" x14ac:dyDescent="0.2">
      <c r="A172" s="56" t="s">
        <v>2266</v>
      </c>
      <c r="B172" s="121">
        <v>369461.36</v>
      </c>
      <c r="C172" s="121">
        <v>201468.65</v>
      </c>
      <c r="D172" s="121">
        <v>31477.09</v>
      </c>
      <c r="G172" s="56">
        <v>889218.22</v>
      </c>
      <c r="H172" s="56">
        <v>145726.23000000001</v>
      </c>
      <c r="K172" s="270">
        <v>3000</v>
      </c>
      <c r="L172" s="270">
        <v>54146.41</v>
      </c>
      <c r="P172" s="56">
        <v>-310797.40000000002</v>
      </c>
      <c r="R172" s="56">
        <v>2321876.0699999998</v>
      </c>
      <c r="S172" s="98">
        <v>336915.93</v>
      </c>
      <c r="T172" s="98">
        <v>10000</v>
      </c>
      <c r="V172" s="98">
        <v>337134</v>
      </c>
      <c r="W172" s="98">
        <v>73200</v>
      </c>
      <c r="X172" s="122">
        <v>427564</v>
      </c>
      <c r="AA172" s="122">
        <v>300184.96999999997</v>
      </c>
      <c r="AB172" s="122">
        <v>92324.4</v>
      </c>
      <c r="AE172" s="122">
        <v>2160</v>
      </c>
    </row>
    <row r="173" spans="1:31" x14ac:dyDescent="0.2">
      <c r="A173" s="56" t="s">
        <v>2267</v>
      </c>
      <c r="B173" s="121">
        <v>665447.03</v>
      </c>
      <c r="C173" s="121">
        <v>624020.30000000005</v>
      </c>
      <c r="D173" s="121">
        <v>18774.97</v>
      </c>
      <c r="G173" s="56">
        <v>408020.81</v>
      </c>
      <c r="H173" s="56">
        <v>190236.51</v>
      </c>
      <c r="K173" s="270">
        <v>4000</v>
      </c>
      <c r="L173" s="270">
        <v>87599.34</v>
      </c>
      <c r="N173" s="270">
        <v>0</v>
      </c>
      <c r="P173" s="56">
        <v>98620.23</v>
      </c>
      <c r="Q173" s="56">
        <v>4057.62</v>
      </c>
      <c r="R173" s="56">
        <v>2694098.62</v>
      </c>
      <c r="S173" s="98">
        <v>437647.65</v>
      </c>
      <c r="T173" s="98">
        <v>30000</v>
      </c>
      <c r="V173" s="98">
        <v>350902</v>
      </c>
      <c r="W173" s="98">
        <v>83200</v>
      </c>
      <c r="X173" s="122">
        <v>522462</v>
      </c>
      <c r="Z173" s="122">
        <v>5040</v>
      </c>
      <c r="AA173" s="122">
        <v>229099.5</v>
      </c>
      <c r="AB173" s="122">
        <v>79116.22</v>
      </c>
    </row>
    <row r="174" spans="1:31" x14ac:dyDescent="0.2">
      <c r="A174" s="56" t="s">
        <v>2307</v>
      </c>
      <c r="B174" s="121">
        <v>339339.88</v>
      </c>
      <c r="C174" s="121">
        <v>230375.25</v>
      </c>
      <c r="D174" s="121">
        <v>11248.85</v>
      </c>
      <c r="G174" s="56">
        <v>632369.57999999996</v>
      </c>
      <c r="H174" s="56">
        <v>192594.97</v>
      </c>
      <c r="L174" s="270">
        <v>68910</v>
      </c>
      <c r="P174" s="56">
        <v>50221.99</v>
      </c>
      <c r="R174" s="56">
        <v>2583494.75</v>
      </c>
      <c r="S174" s="98">
        <v>295844.87</v>
      </c>
      <c r="T174" s="98">
        <v>40000</v>
      </c>
      <c r="V174" s="98">
        <v>139020</v>
      </c>
      <c r="W174" s="98">
        <v>57000</v>
      </c>
      <c r="X174" s="122">
        <v>336517</v>
      </c>
      <c r="AA174" s="122">
        <v>172583.67999999999</v>
      </c>
      <c r="AB174" s="122">
        <v>56951.78</v>
      </c>
      <c r="AE174" s="122">
        <v>1382.35</v>
      </c>
    </row>
    <row r="175" spans="1:31" x14ac:dyDescent="0.2">
      <c r="A175" s="56" t="s">
        <v>2318</v>
      </c>
      <c r="B175" s="121">
        <v>224646.31</v>
      </c>
      <c r="C175" s="121">
        <v>27032.95</v>
      </c>
      <c r="D175" s="121">
        <v>37816.06</v>
      </c>
      <c r="G175" s="56">
        <v>1237097.3</v>
      </c>
      <c r="H175" s="56">
        <v>76703.360000000001</v>
      </c>
      <c r="L175" s="270">
        <v>65390.559999999998</v>
      </c>
      <c r="P175" s="56">
        <v>-227846.8</v>
      </c>
      <c r="R175" s="56">
        <v>2913433.4</v>
      </c>
      <c r="S175" s="98">
        <v>247549.97</v>
      </c>
      <c r="V175" s="98">
        <v>231840</v>
      </c>
      <c r="W175" s="98">
        <v>47800</v>
      </c>
      <c r="X175" s="122">
        <v>304680</v>
      </c>
      <c r="Z175" s="122">
        <v>2720</v>
      </c>
      <c r="AA175" s="122">
        <v>173690.16</v>
      </c>
      <c r="AB175" s="122">
        <v>51682.97</v>
      </c>
    </row>
    <row r="176" spans="1:31" x14ac:dyDescent="0.2">
      <c r="A176" s="56" t="s">
        <v>17</v>
      </c>
      <c r="B176" s="121">
        <v>1460693.91</v>
      </c>
      <c r="C176" s="121">
        <v>61481.57</v>
      </c>
      <c r="D176" s="121">
        <v>260320.66</v>
      </c>
      <c r="G176" s="56">
        <v>1096861.76</v>
      </c>
      <c r="H176" s="56">
        <v>453461.95</v>
      </c>
      <c r="K176" s="270">
        <v>0</v>
      </c>
      <c r="L176" s="270">
        <v>32654</v>
      </c>
      <c r="N176" s="270">
        <v>10000</v>
      </c>
      <c r="Q176" s="56">
        <v>401051.84</v>
      </c>
      <c r="R176" s="56">
        <v>2535471.5499999998</v>
      </c>
      <c r="S176" s="98">
        <v>1063090.83</v>
      </c>
      <c r="V176" s="98">
        <v>155943</v>
      </c>
      <c r="W176" s="98">
        <v>124</v>
      </c>
      <c r="X176" s="122">
        <v>549343</v>
      </c>
      <c r="Y176" s="122">
        <v>450</v>
      </c>
      <c r="AA176" s="122">
        <v>333847.33</v>
      </c>
      <c r="AB176" s="122">
        <v>129122.15</v>
      </c>
      <c r="AE176" s="122">
        <v>180</v>
      </c>
    </row>
    <row r="177" spans="1:31" x14ac:dyDescent="0.2">
      <c r="A177" s="56" t="s">
        <v>18</v>
      </c>
      <c r="B177" s="121">
        <v>490155.25</v>
      </c>
      <c r="C177" s="121">
        <v>48200</v>
      </c>
      <c r="D177" s="121">
        <v>365124.16</v>
      </c>
      <c r="G177" s="56">
        <v>370378.51</v>
      </c>
      <c r="H177" s="56">
        <v>424638.67</v>
      </c>
      <c r="K177" s="270">
        <v>0</v>
      </c>
      <c r="L177" s="270">
        <v>90268.95</v>
      </c>
      <c r="M177" s="270">
        <v>26850</v>
      </c>
      <c r="N177" s="270">
        <v>12041.75</v>
      </c>
      <c r="Q177" s="56">
        <v>208817.42</v>
      </c>
      <c r="R177" s="56">
        <v>3491897.05</v>
      </c>
      <c r="S177" s="98">
        <v>728826.22</v>
      </c>
      <c r="V177" s="98">
        <v>495647.1</v>
      </c>
      <c r="W177" s="98">
        <v>44400</v>
      </c>
      <c r="X177" s="122">
        <v>805147.1</v>
      </c>
      <c r="Y177" s="122">
        <v>410</v>
      </c>
      <c r="AA177" s="122">
        <v>525596.44999999995</v>
      </c>
      <c r="AB177" s="122">
        <v>76029.41</v>
      </c>
    </row>
    <row r="178" spans="1:31" x14ac:dyDescent="0.2">
      <c r="A178" s="56" t="s">
        <v>2268</v>
      </c>
      <c r="B178" s="121">
        <v>349956.97</v>
      </c>
      <c r="C178" s="121">
        <v>16380.28</v>
      </c>
      <c r="D178" s="121">
        <v>167098.16</v>
      </c>
      <c r="G178" s="56">
        <v>9572030.7100000009</v>
      </c>
      <c r="H178" s="56">
        <v>3053236.26</v>
      </c>
      <c r="K178" s="270">
        <v>27561.33</v>
      </c>
      <c r="L178" s="270">
        <v>52399.39</v>
      </c>
      <c r="N178" s="270">
        <v>282</v>
      </c>
      <c r="Q178" s="56">
        <v>101519.77</v>
      </c>
      <c r="R178" s="56">
        <v>2917750.69</v>
      </c>
      <c r="S178" s="98">
        <v>952549.55</v>
      </c>
      <c r="T178" s="98">
        <v>692817.76</v>
      </c>
      <c r="V178" s="98">
        <v>617520</v>
      </c>
      <c r="W178" s="98">
        <v>18040</v>
      </c>
      <c r="X178" s="122">
        <v>1588244</v>
      </c>
      <c r="Y178" s="122">
        <v>88050</v>
      </c>
      <c r="AA178" s="122">
        <v>547064.03</v>
      </c>
      <c r="AB178" s="122">
        <v>736535.4</v>
      </c>
      <c r="AD178" s="122">
        <v>308786.65000000002</v>
      </c>
    </row>
    <row r="179" spans="1:31" x14ac:dyDescent="0.2">
      <c r="A179" s="56" t="s">
        <v>19</v>
      </c>
      <c r="B179" s="121">
        <v>185927.61</v>
      </c>
      <c r="C179" s="121">
        <v>40022.879999999997</v>
      </c>
      <c r="D179" s="121">
        <v>24964.26</v>
      </c>
      <c r="G179" s="56">
        <v>236855.36</v>
      </c>
      <c r="H179" s="56">
        <v>316302.21000000002</v>
      </c>
      <c r="L179" s="270">
        <v>27374.3</v>
      </c>
      <c r="O179" s="56">
        <v>215000</v>
      </c>
      <c r="Q179" s="56">
        <v>84592.48</v>
      </c>
      <c r="R179" s="56">
        <v>3101018.9</v>
      </c>
      <c r="S179" s="98">
        <v>324801.09999999998</v>
      </c>
      <c r="X179" s="122">
        <v>98800</v>
      </c>
      <c r="Y179" s="122">
        <v>7600</v>
      </c>
      <c r="AA179" s="122">
        <v>142067.5</v>
      </c>
      <c r="AB179" s="122">
        <v>87795.76</v>
      </c>
    </row>
    <row r="180" spans="1:31" x14ac:dyDescent="0.2">
      <c r="A180" s="56" t="s">
        <v>20</v>
      </c>
      <c r="B180" s="121">
        <v>729387.33</v>
      </c>
      <c r="C180" s="121">
        <v>26868.25</v>
      </c>
      <c r="D180" s="121">
        <v>174604.49</v>
      </c>
      <c r="G180" s="56">
        <v>57319.42</v>
      </c>
      <c r="H180" s="56">
        <v>606053.94999999995</v>
      </c>
      <c r="K180" s="270">
        <v>2049.8000000000002</v>
      </c>
      <c r="L180" s="270">
        <v>50299.839999999997</v>
      </c>
      <c r="M180" s="270">
        <v>70000</v>
      </c>
      <c r="N180" s="270">
        <v>10000</v>
      </c>
      <c r="Q180" s="56">
        <v>314380.58</v>
      </c>
      <c r="R180" s="56">
        <v>254405.43</v>
      </c>
      <c r="S180" s="98">
        <v>785830.40000000002</v>
      </c>
      <c r="V180" s="98">
        <v>571275.4</v>
      </c>
      <c r="W180" s="98">
        <v>43800</v>
      </c>
      <c r="X180" s="122">
        <v>914195.4</v>
      </c>
      <c r="AA180" s="122">
        <v>286534.40999999997</v>
      </c>
      <c r="AB180" s="122">
        <v>145096.26</v>
      </c>
    </row>
    <row r="181" spans="1:31" x14ac:dyDescent="0.2">
      <c r="A181" s="56" t="s">
        <v>21</v>
      </c>
      <c r="B181" s="121">
        <v>625159.98</v>
      </c>
      <c r="C181" s="121">
        <v>56679.75</v>
      </c>
      <c r="D181" s="121">
        <v>96352.24</v>
      </c>
      <c r="G181" s="56">
        <v>1359259.66</v>
      </c>
      <c r="H181" s="56">
        <v>285326.75</v>
      </c>
      <c r="K181" s="270">
        <v>154900</v>
      </c>
      <c r="L181" s="270">
        <v>54116.85</v>
      </c>
      <c r="M181" s="270">
        <v>114000</v>
      </c>
      <c r="N181" s="270">
        <v>10043.74</v>
      </c>
      <c r="Q181" s="56">
        <v>359552.37</v>
      </c>
      <c r="R181" s="56">
        <v>4470863.96</v>
      </c>
      <c r="S181" s="98">
        <v>1414536.07</v>
      </c>
      <c r="V181" s="98">
        <v>822139</v>
      </c>
      <c r="W181" s="98">
        <v>23200</v>
      </c>
      <c r="X181" s="122">
        <v>1152019</v>
      </c>
      <c r="Y181" s="122">
        <v>1280</v>
      </c>
      <c r="AA181" s="122">
        <v>197074.52</v>
      </c>
      <c r="AB181" s="122">
        <v>79320.66</v>
      </c>
    </row>
    <row r="182" spans="1:31" x14ac:dyDescent="0.2">
      <c r="A182" s="56" t="s">
        <v>22</v>
      </c>
      <c r="B182" s="121">
        <v>627791.89</v>
      </c>
      <c r="C182" s="121">
        <v>39074</v>
      </c>
      <c r="D182" s="121">
        <v>139510.1</v>
      </c>
      <c r="G182" s="56">
        <v>140541.20000000001</v>
      </c>
      <c r="H182" s="56">
        <v>107657.41</v>
      </c>
      <c r="K182" s="270">
        <v>15300</v>
      </c>
      <c r="L182" s="270">
        <v>86745.21</v>
      </c>
      <c r="M182" s="270">
        <v>68000</v>
      </c>
      <c r="N182" s="270">
        <v>12219.62</v>
      </c>
      <c r="Q182" s="56">
        <v>-399088.77</v>
      </c>
      <c r="R182" s="56">
        <v>1315785.06</v>
      </c>
      <c r="S182" s="98">
        <v>534851.06000000006</v>
      </c>
      <c r="V182" s="98">
        <v>901945.9</v>
      </c>
      <c r="W182" s="98">
        <v>45000</v>
      </c>
      <c r="X182" s="122">
        <v>1148345.8999999999</v>
      </c>
      <c r="AA182" s="122">
        <v>308085.99</v>
      </c>
      <c r="AB182" s="122">
        <v>81526.84</v>
      </c>
    </row>
    <row r="183" spans="1:31" x14ac:dyDescent="0.2">
      <c r="A183" s="56" t="s">
        <v>23</v>
      </c>
      <c r="B183" s="121">
        <v>869204.78</v>
      </c>
      <c r="C183" s="121">
        <v>9086.75</v>
      </c>
      <c r="D183" s="121">
        <v>312718.78999999998</v>
      </c>
      <c r="G183" s="56">
        <v>925410.9</v>
      </c>
      <c r="H183" s="56">
        <v>353633.81</v>
      </c>
      <c r="K183" s="270">
        <v>1800</v>
      </c>
      <c r="L183" s="270">
        <v>55284.54</v>
      </c>
      <c r="M183" s="270">
        <v>56055</v>
      </c>
      <c r="N183" s="270">
        <v>70376.05</v>
      </c>
      <c r="Q183" s="56">
        <v>342893.35</v>
      </c>
      <c r="R183" s="56">
        <v>1137972.49</v>
      </c>
      <c r="S183" s="98">
        <v>779462.56</v>
      </c>
      <c r="T183" s="98">
        <v>86335</v>
      </c>
      <c r="V183" s="98">
        <v>707671.2</v>
      </c>
      <c r="W183" s="98">
        <v>45000</v>
      </c>
      <c r="X183" s="122">
        <v>1029231.2</v>
      </c>
      <c r="AA183" s="122">
        <v>408033.51</v>
      </c>
      <c r="AB183" s="122">
        <v>87992.55</v>
      </c>
      <c r="AE183" s="122">
        <v>171750</v>
      </c>
    </row>
    <row r="184" spans="1:31" x14ac:dyDescent="0.2">
      <c r="A184" s="56" t="s">
        <v>24</v>
      </c>
      <c r="B184" s="121">
        <v>1369175.35</v>
      </c>
      <c r="C184" s="121">
        <v>32569.74</v>
      </c>
      <c r="D184" s="121">
        <v>172468.25</v>
      </c>
      <c r="G184" s="56">
        <v>1783148.63</v>
      </c>
      <c r="H184" s="56">
        <v>673771</v>
      </c>
      <c r="K184" s="270">
        <v>4500</v>
      </c>
      <c r="L184" s="270">
        <v>54516.58</v>
      </c>
      <c r="M184" s="270">
        <v>4200</v>
      </c>
      <c r="N184" s="270">
        <v>10097.01</v>
      </c>
      <c r="Q184" s="56">
        <v>850704.83</v>
      </c>
      <c r="R184" s="56">
        <v>1899168.01</v>
      </c>
      <c r="S184" s="98">
        <v>1185286.24</v>
      </c>
      <c r="V184" s="98">
        <v>333470.8</v>
      </c>
      <c r="W184" s="98">
        <v>53400</v>
      </c>
      <c r="X184" s="122">
        <v>742750.8</v>
      </c>
      <c r="Y184" s="122">
        <v>4040</v>
      </c>
      <c r="AA184" s="122">
        <v>419774.09</v>
      </c>
      <c r="AB184" s="122">
        <v>121868.84</v>
      </c>
    </row>
    <row r="185" spans="1:31" x14ac:dyDescent="0.2">
      <c r="A185" s="56" t="s">
        <v>25</v>
      </c>
      <c r="B185" s="121">
        <v>407404.14</v>
      </c>
      <c r="C185" s="121">
        <v>33113.93</v>
      </c>
      <c r="D185" s="121">
        <v>197696.77</v>
      </c>
      <c r="G185" s="56">
        <v>856127.44</v>
      </c>
      <c r="H185" s="56">
        <v>254696.1</v>
      </c>
      <c r="K185" s="270">
        <v>6340</v>
      </c>
      <c r="L185" s="270">
        <v>51816.28</v>
      </c>
      <c r="M185" s="270">
        <v>68100</v>
      </c>
      <c r="N185" s="270">
        <v>10000.01</v>
      </c>
      <c r="Q185" s="56">
        <v>176279.12</v>
      </c>
      <c r="R185" s="56">
        <v>4128965.53</v>
      </c>
      <c r="S185" s="98">
        <v>631614.71</v>
      </c>
      <c r="T185" s="98">
        <v>151900</v>
      </c>
      <c r="V185" s="98">
        <v>313009.8</v>
      </c>
      <c r="W185" s="98">
        <v>48400</v>
      </c>
      <c r="X185" s="122">
        <v>551779.80000000005</v>
      </c>
      <c r="Y185" s="122">
        <v>360</v>
      </c>
      <c r="AA185" s="122">
        <v>483625.37</v>
      </c>
      <c r="AB185" s="122">
        <v>69038.77</v>
      </c>
    </row>
    <row r="186" spans="1:31" x14ac:dyDescent="0.2">
      <c r="A186" s="56" t="s">
        <v>26</v>
      </c>
      <c r="B186" s="121">
        <v>568890.26</v>
      </c>
      <c r="C186" s="121">
        <v>14744.9</v>
      </c>
      <c r="D186" s="121">
        <v>214135.44</v>
      </c>
      <c r="G186" s="56">
        <v>265807.48</v>
      </c>
      <c r="H186" s="56">
        <v>555329.63</v>
      </c>
      <c r="K186" s="270">
        <v>4500</v>
      </c>
      <c r="L186" s="270">
        <v>64397.3</v>
      </c>
      <c r="M186" s="270">
        <v>31900</v>
      </c>
      <c r="N186" s="270">
        <v>10000</v>
      </c>
      <c r="Q186" s="56">
        <v>317117.68</v>
      </c>
      <c r="R186" s="56">
        <v>1898710.57</v>
      </c>
      <c r="S186" s="98">
        <v>608793.64</v>
      </c>
      <c r="V186" s="98">
        <v>807122</v>
      </c>
      <c r="W186" s="98">
        <v>45000</v>
      </c>
      <c r="X186" s="122">
        <v>1087502</v>
      </c>
      <c r="Y186" s="122">
        <v>1530</v>
      </c>
      <c r="AA186" s="122">
        <v>276747.37</v>
      </c>
      <c r="AB186" s="122">
        <v>45806</v>
      </c>
    </row>
    <row r="187" spans="1:31" x14ac:dyDescent="0.2">
      <c r="A187" s="56" t="s">
        <v>27</v>
      </c>
      <c r="B187" s="121">
        <v>483004.22</v>
      </c>
      <c r="C187" s="121">
        <v>14565.44</v>
      </c>
      <c r="D187" s="121">
        <v>53562.69</v>
      </c>
      <c r="G187" s="56">
        <v>202528.35</v>
      </c>
      <c r="H187" s="56">
        <v>710928.18</v>
      </c>
      <c r="K187" s="270">
        <v>4500</v>
      </c>
      <c r="L187" s="270">
        <v>40933</v>
      </c>
      <c r="N187" s="270">
        <v>12000.7</v>
      </c>
      <c r="Q187" s="56">
        <v>-651194.34</v>
      </c>
      <c r="R187" s="56">
        <v>2242933.0699999998</v>
      </c>
      <c r="S187" s="98">
        <v>542872.5</v>
      </c>
      <c r="V187" s="98">
        <v>506651.4</v>
      </c>
      <c r="W187" s="98">
        <v>45600</v>
      </c>
      <c r="X187" s="122">
        <v>774281.4</v>
      </c>
      <c r="AA187" s="122">
        <v>254879.9</v>
      </c>
      <c r="AB187" s="122">
        <v>94824.68</v>
      </c>
      <c r="AD187" s="122">
        <v>46974.52</v>
      </c>
    </row>
    <row r="188" spans="1:31" x14ac:dyDescent="0.2">
      <c r="A188" s="56" t="s">
        <v>2310</v>
      </c>
      <c r="B188" s="121">
        <v>290676.09000000003</v>
      </c>
      <c r="C188" s="121">
        <v>14062</v>
      </c>
      <c r="D188" s="121">
        <v>123834.47</v>
      </c>
      <c r="G188" s="56">
        <v>864045.15</v>
      </c>
      <c r="H188" s="56">
        <v>364708.34</v>
      </c>
      <c r="K188" s="270">
        <v>6750</v>
      </c>
      <c r="L188" s="270">
        <v>51326.37</v>
      </c>
      <c r="N188" s="270">
        <v>10089.65</v>
      </c>
      <c r="Q188" s="56">
        <v>115328.68</v>
      </c>
      <c r="R188" s="56">
        <v>3605471.06</v>
      </c>
      <c r="S188" s="98">
        <v>620077.18000000005</v>
      </c>
      <c r="V188" s="98">
        <v>409480</v>
      </c>
      <c r="W188" s="98">
        <v>35400</v>
      </c>
      <c r="X188" s="122">
        <v>718080</v>
      </c>
      <c r="AA188" s="122">
        <v>210007.95</v>
      </c>
      <c r="AB188" s="122">
        <v>111601.12</v>
      </c>
    </row>
    <row r="189" spans="1:31" x14ac:dyDescent="0.2">
      <c r="A189" s="56" t="s">
        <v>29</v>
      </c>
      <c r="B189" s="121">
        <v>741122.71</v>
      </c>
      <c r="C189" s="121">
        <v>163690.29</v>
      </c>
      <c r="D189" s="121">
        <v>322915.37</v>
      </c>
      <c r="G189" s="56">
        <v>2097894.61</v>
      </c>
      <c r="H189" s="56">
        <v>284586.21999999997</v>
      </c>
      <c r="K189" s="270">
        <v>1600</v>
      </c>
      <c r="L189" s="270">
        <v>81753.86</v>
      </c>
      <c r="N189" s="270">
        <v>146011.79999999999</v>
      </c>
      <c r="Q189" s="56">
        <v>384122.99</v>
      </c>
      <c r="R189" s="56">
        <v>3600900</v>
      </c>
      <c r="S189" s="98">
        <v>642492.93000000005</v>
      </c>
      <c r="V189" s="98">
        <v>516389.2</v>
      </c>
      <c r="W189" s="98">
        <v>467650</v>
      </c>
      <c r="X189" s="122">
        <v>783549.2</v>
      </c>
      <c r="AA189" s="122">
        <v>320320.38</v>
      </c>
      <c r="AB189" s="122">
        <v>146131.12</v>
      </c>
    </row>
    <row r="190" spans="1:31" x14ac:dyDescent="0.2">
      <c r="A190" s="56" t="s">
        <v>2269</v>
      </c>
      <c r="B190" s="121">
        <v>374803.87</v>
      </c>
      <c r="C190" s="121">
        <v>11525</v>
      </c>
      <c r="D190" s="121">
        <v>78550.2</v>
      </c>
      <c r="G190" s="56">
        <v>760658.72</v>
      </c>
      <c r="H190" s="56">
        <v>401.36</v>
      </c>
      <c r="L190" s="270">
        <v>28762</v>
      </c>
      <c r="N190" s="270">
        <v>3750</v>
      </c>
      <c r="Q190" s="56">
        <v>82208.149999999994</v>
      </c>
      <c r="R190" s="56">
        <v>2938659.03</v>
      </c>
      <c r="S190" s="98">
        <v>440515.35</v>
      </c>
      <c r="V190" s="98">
        <v>558409.59</v>
      </c>
      <c r="W190" s="98">
        <v>2500</v>
      </c>
      <c r="X190" s="122">
        <v>685569.59</v>
      </c>
      <c r="AA190" s="122">
        <v>151901.39000000001</v>
      </c>
      <c r="AB190" s="122">
        <v>76748.03</v>
      </c>
    </row>
    <row r="191" spans="1:31" x14ac:dyDescent="0.2">
      <c r="A191" s="56" t="s">
        <v>2270</v>
      </c>
      <c r="B191" s="121">
        <v>83078.929999999993</v>
      </c>
      <c r="C191" s="121">
        <v>1275</v>
      </c>
      <c r="D191" s="121">
        <v>178562.87</v>
      </c>
      <c r="G191" s="56">
        <v>1790777.44</v>
      </c>
      <c r="H191" s="56">
        <v>602736.14</v>
      </c>
      <c r="K191" s="270">
        <v>0</v>
      </c>
      <c r="L191" s="270">
        <v>40152.03</v>
      </c>
      <c r="N191" s="270">
        <v>527.4</v>
      </c>
      <c r="Q191" s="56">
        <v>11100</v>
      </c>
      <c r="R191" s="56">
        <v>309271.51</v>
      </c>
      <c r="S191" s="98">
        <v>367690.35</v>
      </c>
      <c r="U191" s="98">
        <v>800</v>
      </c>
      <c r="V191" s="98">
        <v>506905</v>
      </c>
      <c r="W191" s="98">
        <v>83400</v>
      </c>
      <c r="X191" s="122">
        <v>644065</v>
      </c>
      <c r="AA191" s="122">
        <v>171021.56</v>
      </c>
      <c r="AB191" s="122">
        <v>10480.280000000001</v>
      </c>
    </row>
    <row r="192" spans="1:31" x14ac:dyDescent="0.2">
      <c r="A192" s="56" t="s">
        <v>2271</v>
      </c>
      <c r="B192" s="121">
        <v>142713.31</v>
      </c>
      <c r="C192" s="121">
        <v>5000</v>
      </c>
      <c r="D192" s="121">
        <v>100134.59</v>
      </c>
      <c r="G192" s="56">
        <v>2637376.85</v>
      </c>
      <c r="H192" s="56">
        <v>251164.37</v>
      </c>
      <c r="K192" s="270">
        <v>0</v>
      </c>
      <c r="L192" s="270">
        <v>42327</v>
      </c>
      <c r="N192" s="270">
        <v>3768.69</v>
      </c>
      <c r="Q192" s="56">
        <v>157594.44</v>
      </c>
      <c r="R192" s="56">
        <v>2920045.89</v>
      </c>
      <c r="S192" s="98">
        <v>474707.53</v>
      </c>
      <c r="V192" s="98">
        <v>798635.65</v>
      </c>
      <c r="W192" s="98">
        <v>12740</v>
      </c>
      <c r="X192" s="122">
        <v>1039255.65</v>
      </c>
      <c r="AA192" s="122">
        <v>217082.74</v>
      </c>
      <c r="AB192" s="122">
        <v>139941.54</v>
      </c>
    </row>
    <row r="193" spans="1:29" x14ac:dyDescent="0.2">
      <c r="A193" s="56" t="s">
        <v>2272</v>
      </c>
      <c r="B193" s="121">
        <v>453719.44</v>
      </c>
      <c r="C193" s="121">
        <v>465</v>
      </c>
      <c r="D193" s="121">
        <v>81603.210000000006</v>
      </c>
      <c r="G193" s="56">
        <v>500628.27</v>
      </c>
      <c r="H193" s="56">
        <v>383185.38</v>
      </c>
      <c r="K193" s="270">
        <v>0</v>
      </c>
      <c r="L193" s="270">
        <v>33480</v>
      </c>
      <c r="N193" s="270">
        <v>123.38</v>
      </c>
      <c r="Q193" s="56">
        <v>48123.09</v>
      </c>
      <c r="R193" s="56">
        <v>2662416.9900000002</v>
      </c>
      <c r="S193" s="98">
        <v>413295.04</v>
      </c>
      <c r="V193" s="98">
        <v>308784</v>
      </c>
      <c r="W193" s="98">
        <v>12000</v>
      </c>
      <c r="X193" s="122">
        <v>444904</v>
      </c>
      <c r="AA193" s="122">
        <v>171049.4</v>
      </c>
      <c r="AB193" s="122">
        <v>58196.800000000003</v>
      </c>
    </row>
    <row r="194" spans="1:29" x14ac:dyDescent="0.2">
      <c r="A194" s="56" t="s">
        <v>2273</v>
      </c>
      <c r="B194" s="121">
        <v>531050.67000000004</v>
      </c>
      <c r="C194" s="121">
        <v>0</v>
      </c>
      <c r="D194" s="121">
        <v>40156.910000000003</v>
      </c>
      <c r="G194" s="56">
        <v>291746.15000000002</v>
      </c>
      <c r="H194" s="56">
        <v>203103.43</v>
      </c>
      <c r="K194" s="270">
        <v>0</v>
      </c>
      <c r="L194" s="270">
        <v>37620</v>
      </c>
      <c r="N194" s="270">
        <v>14.7</v>
      </c>
      <c r="Q194" s="56">
        <v>18000</v>
      </c>
      <c r="R194" s="56">
        <v>2577037.9500000002</v>
      </c>
      <c r="S194" s="98">
        <v>469773.48</v>
      </c>
      <c r="V194" s="98">
        <v>179501</v>
      </c>
      <c r="X194" s="122">
        <v>409870</v>
      </c>
      <c r="AA194" s="122">
        <v>259327.18</v>
      </c>
      <c r="AB194" s="122">
        <v>61845.56</v>
      </c>
    </row>
    <row r="195" spans="1:29" x14ac:dyDescent="0.2">
      <c r="A195" s="56" t="s">
        <v>2274</v>
      </c>
      <c r="B195" s="121">
        <v>900015.62</v>
      </c>
      <c r="C195" s="121">
        <v>16321</v>
      </c>
      <c r="D195" s="121">
        <v>112810.32</v>
      </c>
      <c r="G195" s="56">
        <v>766933.09</v>
      </c>
      <c r="H195" s="56">
        <v>646370.66</v>
      </c>
      <c r="L195" s="270">
        <v>65200</v>
      </c>
      <c r="N195" s="270">
        <v>46525.26</v>
      </c>
      <c r="Q195" s="56">
        <v>346409.94</v>
      </c>
      <c r="R195" s="56">
        <v>2987149.95</v>
      </c>
      <c r="S195" s="98">
        <v>429701.22</v>
      </c>
      <c r="V195" s="98">
        <v>282040</v>
      </c>
      <c r="X195" s="122">
        <v>516000</v>
      </c>
      <c r="AA195" s="122">
        <v>292325.71000000002</v>
      </c>
      <c r="AB195" s="122">
        <v>119467.4</v>
      </c>
    </row>
    <row r="196" spans="1:29" x14ac:dyDescent="0.2">
      <c r="A196" s="56" t="s">
        <v>2275</v>
      </c>
      <c r="B196" s="121">
        <v>683425.82</v>
      </c>
      <c r="C196" s="121">
        <v>21903.08</v>
      </c>
      <c r="D196" s="121">
        <v>159412.68</v>
      </c>
      <c r="G196" s="56">
        <v>3294226.07</v>
      </c>
      <c r="H196" s="56">
        <v>310790.53000000003</v>
      </c>
      <c r="K196" s="270">
        <v>0</v>
      </c>
      <c r="L196" s="270">
        <v>0</v>
      </c>
      <c r="M196" s="270">
        <v>16300</v>
      </c>
      <c r="N196" s="270">
        <v>934.57</v>
      </c>
      <c r="Q196" s="56">
        <v>178471.18</v>
      </c>
      <c r="R196" s="56">
        <v>2987149.95</v>
      </c>
      <c r="S196" s="98">
        <v>278438.65999999997</v>
      </c>
      <c r="V196" s="98">
        <v>622800</v>
      </c>
      <c r="X196" s="122">
        <v>644507</v>
      </c>
      <c r="AA196" s="122">
        <v>328204.08</v>
      </c>
      <c r="AB196" s="122">
        <v>2362.36</v>
      </c>
    </row>
    <row r="197" spans="1:29" x14ac:dyDescent="0.2">
      <c r="A197" s="56" t="s">
        <v>2276</v>
      </c>
      <c r="B197" s="121">
        <v>705536.02</v>
      </c>
      <c r="C197" s="121">
        <v>14143</v>
      </c>
      <c r="D197" s="121">
        <v>85347.66</v>
      </c>
      <c r="G197" s="56">
        <v>717973.06</v>
      </c>
      <c r="H197" s="56">
        <v>201064.39</v>
      </c>
      <c r="K197" s="270">
        <v>0</v>
      </c>
      <c r="L197" s="270">
        <v>19620</v>
      </c>
      <c r="N197" s="270">
        <v>200.47</v>
      </c>
      <c r="Q197" s="56">
        <v>321933.95</v>
      </c>
      <c r="R197" s="56">
        <v>2090614.96</v>
      </c>
      <c r="S197" s="98">
        <v>320768.01</v>
      </c>
      <c r="V197" s="98">
        <v>524305.1</v>
      </c>
      <c r="W197" s="98">
        <v>7000</v>
      </c>
      <c r="X197" s="122">
        <v>680305.1</v>
      </c>
      <c r="AA197" s="122">
        <v>228416.64000000001</v>
      </c>
      <c r="AB197" s="122">
        <v>67243.199999999997</v>
      </c>
      <c r="AC197" s="122">
        <v>0</v>
      </c>
    </row>
    <row r="198" spans="1:29" x14ac:dyDescent="0.2">
      <c r="A198" s="56" t="s">
        <v>2277</v>
      </c>
      <c r="B198" s="121">
        <v>771136.13</v>
      </c>
      <c r="C198" s="121">
        <v>242970.03</v>
      </c>
      <c r="D198" s="121">
        <v>130622.16</v>
      </c>
      <c r="G198" s="56">
        <v>574101.49</v>
      </c>
      <c r="H198" s="56">
        <v>559891.30000000005</v>
      </c>
      <c r="L198" s="270">
        <v>144395</v>
      </c>
      <c r="N198" s="270">
        <v>220</v>
      </c>
      <c r="Q198" s="56">
        <v>-40532.050000000003</v>
      </c>
      <c r="R198" s="56">
        <v>433496.95</v>
      </c>
      <c r="S198" s="98">
        <v>719844.65</v>
      </c>
      <c r="V198" s="98">
        <v>532880</v>
      </c>
      <c r="X198" s="122">
        <v>733915</v>
      </c>
      <c r="Y198" s="122">
        <v>1200</v>
      </c>
      <c r="AA198" s="122">
        <v>339947.3</v>
      </c>
      <c r="AB198" s="122">
        <v>86761.14</v>
      </c>
    </row>
    <row r="199" spans="1:29" x14ac:dyDescent="0.2">
      <c r="A199" s="56" t="s">
        <v>2278</v>
      </c>
      <c r="B199" s="121">
        <v>932744.66</v>
      </c>
      <c r="C199" s="121">
        <v>0</v>
      </c>
      <c r="D199" s="121">
        <v>112064.89</v>
      </c>
      <c r="E199" s="121">
        <v>7374</v>
      </c>
      <c r="F199" s="56">
        <v>0</v>
      </c>
      <c r="G199" s="56">
        <v>1065924</v>
      </c>
      <c r="H199" s="56">
        <v>-241693.62</v>
      </c>
      <c r="I199" s="56">
        <v>0</v>
      </c>
      <c r="J199" s="56">
        <v>0</v>
      </c>
      <c r="K199" s="270">
        <v>28000</v>
      </c>
      <c r="L199" s="270">
        <v>120625.95</v>
      </c>
      <c r="M199" s="270">
        <v>7640</v>
      </c>
      <c r="N199" s="270">
        <v>0</v>
      </c>
      <c r="O199" s="56">
        <v>0</v>
      </c>
      <c r="P199" s="56">
        <v>0</v>
      </c>
      <c r="Q199" s="56">
        <v>-1731260.95</v>
      </c>
      <c r="R199" s="56">
        <v>4047651.72</v>
      </c>
      <c r="S199" s="98">
        <v>396510.45</v>
      </c>
      <c r="V199" s="98">
        <v>532960</v>
      </c>
      <c r="X199" s="122">
        <v>648260</v>
      </c>
      <c r="Z199" s="122">
        <v>5648</v>
      </c>
      <c r="AA199" s="122">
        <v>174619.72</v>
      </c>
      <c r="AB199" s="122">
        <v>499958.24</v>
      </c>
    </row>
    <row r="200" spans="1:29" x14ac:dyDescent="0.2">
      <c r="A200" s="56" t="s">
        <v>2279</v>
      </c>
      <c r="B200" s="121">
        <v>664060.84</v>
      </c>
      <c r="C200" s="121">
        <v>19400</v>
      </c>
      <c r="D200" s="121">
        <v>87796.98</v>
      </c>
      <c r="E200" s="121">
        <v>0</v>
      </c>
      <c r="G200" s="56">
        <v>832934.47</v>
      </c>
      <c r="H200" s="56">
        <v>317331.46999999997</v>
      </c>
      <c r="K200" s="270">
        <v>3500</v>
      </c>
      <c r="L200" s="270">
        <v>83700.73</v>
      </c>
      <c r="Q200" s="56">
        <v>898871.81</v>
      </c>
      <c r="R200" s="56">
        <v>769808.6</v>
      </c>
      <c r="S200" s="98">
        <v>523857.51</v>
      </c>
      <c r="V200" s="98">
        <v>395933</v>
      </c>
      <c r="X200" s="122">
        <v>536023</v>
      </c>
      <c r="AA200" s="122">
        <v>189051.23</v>
      </c>
      <c r="AB200" s="122">
        <v>60149.36</v>
      </c>
    </row>
    <row r="201" spans="1:29" x14ac:dyDescent="0.2">
      <c r="A201" s="56" t="s">
        <v>2280</v>
      </c>
      <c r="B201" s="121">
        <v>66255.92</v>
      </c>
      <c r="C201" s="121">
        <v>136320.53</v>
      </c>
      <c r="D201" s="121">
        <v>38336.82</v>
      </c>
      <c r="E201" s="121">
        <v>0</v>
      </c>
      <c r="G201" s="56">
        <v>1007992.44</v>
      </c>
      <c r="H201" s="56">
        <v>186304.47</v>
      </c>
      <c r="K201" s="270">
        <v>8500</v>
      </c>
      <c r="L201" s="270">
        <v>21090</v>
      </c>
      <c r="M201" s="270">
        <v>57679</v>
      </c>
      <c r="Q201" s="56">
        <v>1838407.9</v>
      </c>
      <c r="S201" s="98">
        <v>268094.42</v>
      </c>
      <c r="T201" s="98">
        <v>195000</v>
      </c>
      <c r="V201" s="98">
        <v>409136</v>
      </c>
      <c r="X201" s="122">
        <v>631566</v>
      </c>
      <c r="AA201" s="122">
        <v>441303.58</v>
      </c>
      <c r="AB201" s="122">
        <v>54125</v>
      </c>
    </row>
    <row r="202" spans="1:29" x14ac:dyDescent="0.2">
      <c r="A202" s="56" t="s">
        <v>2281</v>
      </c>
      <c r="B202" s="121">
        <v>325054.17</v>
      </c>
      <c r="C202" s="121">
        <v>0</v>
      </c>
      <c r="D202" s="121">
        <v>27965.7</v>
      </c>
      <c r="E202" s="121">
        <v>0</v>
      </c>
      <c r="G202" s="56">
        <v>870969.9</v>
      </c>
      <c r="H202" s="56">
        <v>388707.84000000003</v>
      </c>
      <c r="K202" s="270">
        <v>4000</v>
      </c>
      <c r="L202" s="270">
        <v>26900</v>
      </c>
      <c r="Q202" s="56">
        <v>-537437.31000000006</v>
      </c>
      <c r="R202" s="56">
        <v>2464354.4300000002</v>
      </c>
      <c r="S202" s="98">
        <v>387809.58</v>
      </c>
      <c r="V202" s="98">
        <v>324884</v>
      </c>
      <c r="X202" s="122">
        <v>475444</v>
      </c>
      <c r="AA202" s="122">
        <v>159495.19</v>
      </c>
      <c r="AB202" s="122">
        <v>117065.33</v>
      </c>
    </row>
    <row r="203" spans="1:29" x14ac:dyDescent="0.2">
      <c r="A203" s="56" t="s">
        <v>2282</v>
      </c>
      <c r="B203" s="121">
        <v>719498.9</v>
      </c>
      <c r="C203" s="121">
        <v>0</v>
      </c>
      <c r="D203" s="121">
        <v>178047.73</v>
      </c>
      <c r="G203" s="56">
        <v>1355142.09</v>
      </c>
      <c r="H203" s="56">
        <v>270893.96999999997</v>
      </c>
      <c r="K203" s="270">
        <v>76144</v>
      </c>
      <c r="L203" s="270">
        <v>96371.45</v>
      </c>
      <c r="Q203" s="56">
        <v>1079706.33</v>
      </c>
      <c r="R203" s="56">
        <v>1488605.78</v>
      </c>
      <c r="S203" s="98">
        <v>495697.26</v>
      </c>
      <c r="V203" s="98">
        <v>536716</v>
      </c>
      <c r="X203" s="122">
        <v>786196</v>
      </c>
      <c r="AA203" s="122">
        <v>202109.14</v>
      </c>
      <c r="AB203" s="122">
        <v>104284.3</v>
      </c>
    </row>
    <row r="204" spans="1:29" x14ac:dyDescent="0.2">
      <c r="A204" s="56" t="s">
        <v>2283</v>
      </c>
      <c r="B204" s="121">
        <v>716223.32</v>
      </c>
      <c r="C204" s="121">
        <v>10400</v>
      </c>
      <c r="D204" s="121">
        <v>7820.9</v>
      </c>
      <c r="E204" s="121">
        <v>1415</v>
      </c>
      <c r="G204" s="56">
        <v>244519.96</v>
      </c>
      <c r="H204" s="56">
        <v>146920.23000000001</v>
      </c>
      <c r="K204" s="270">
        <v>52050</v>
      </c>
      <c r="L204" s="270">
        <v>16721.810000000001</v>
      </c>
      <c r="M204" s="270">
        <v>400</v>
      </c>
      <c r="Q204" s="56">
        <v>-1592681.02</v>
      </c>
      <c r="R204" s="56">
        <v>2328715.77</v>
      </c>
      <c r="S204" s="98">
        <v>366431.61</v>
      </c>
      <c r="T204" s="98">
        <v>205800</v>
      </c>
      <c r="V204" s="98">
        <v>417480</v>
      </c>
      <c r="X204" s="122">
        <v>467920</v>
      </c>
      <c r="Y204" s="122">
        <v>2400</v>
      </c>
      <c r="AA204" s="122">
        <v>164975.26</v>
      </c>
      <c r="AB204" s="122">
        <v>31216.5</v>
      </c>
    </row>
    <row r="205" spans="1:29" x14ac:dyDescent="0.2">
      <c r="A205" s="56" t="s">
        <v>2284</v>
      </c>
      <c r="B205" s="121">
        <v>926602.23</v>
      </c>
      <c r="C205" s="121">
        <v>0</v>
      </c>
      <c r="D205" s="121">
        <v>150412.73000000001</v>
      </c>
      <c r="G205" s="56">
        <v>2291978.84</v>
      </c>
      <c r="H205" s="56">
        <v>434365.48</v>
      </c>
      <c r="K205" s="270">
        <v>13500</v>
      </c>
      <c r="L205" s="270">
        <v>0</v>
      </c>
      <c r="Q205" s="56">
        <v>-320180.18</v>
      </c>
      <c r="R205" s="56">
        <v>4119895.74</v>
      </c>
      <c r="S205" s="98">
        <v>335366.69</v>
      </c>
      <c r="V205" s="98">
        <v>442743</v>
      </c>
      <c r="X205" s="122">
        <v>519643</v>
      </c>
      <c r="AA205" s="122">
        <v>226186.05</v>
      </c>
      <c r="AB205" s="122">
        <v>30426.92</v>
      </c>
    </row>
    <row r="206" spans="1:29" x14ac:dyDescent="0.2">
      <c r="A206" s="56" t="s">
        <v>2308</v>
      </c>
      <c r="B206" s="121">
        <v>830331.39</v>
      </c>
      <c r="C206" s="121">
        <v>44342.95</v>
      </c>
      <c r="D206" s="121">
        <v>109808.81</v>
      </c>
      <c r="G206" s="56">
        <v>666616.46</v>
      </c>
      <c r="H206" s="56">
        <v>71707.78</v>
      </c>
      <c r="K206" s="270">
        <v>22600</v>
      </c>
      <c r="L206" s="270">
        <v>68835.59</v>
      </c>
      <c r="Q206" s="56">
        <v>-1374289.93</v>
      </c>
      <c r="R206" s="56">
        <v>2992215.82</v>
      </c>
      <c r="S206" s="98">
        <v>533582.65</v>
      </c>
      <c r="V206" s="98">
        <v>770040</v>
      </c>
      <c r="X206" s="122">
        <v>846357</v>
      </c>
      <c r="Z206" s="122">
        <v>5008</v>
      </c>
      <c r="AA206" s="122">
        <v>226640.27</v>
      </c>
      <c r="AB206" s="122">
        <v>89661.21</v>
      </c>
    </row>
    <row r="207" spans="1:29" x14ac:dyDescent="0.2">
      <c r="A207" s="56" t="s">
        <v>2319</v>
      </c>
      <c r="B207" s="121">
        <v>365430.26</v>
      </c>
      <c r="C207" s="121">
        <v>5400</v>
      </c>
      <c r="D207" s="121">
        <v>29284.11</v>
      </c>
      <c r="G207" s="56">
        <v>1263159.5</v>
      </c>
      <c r="H207" s="56">
        <v>204143.39</v>
      </c>
      <c r="K207" s="270">
        <v>0</v>
      </c>
      <c r="L207" s="270">
        <v>20101.82</v>
      </c>
      <c r="Q207" s="56">
        <v>1010547.35</v>
      </c>
      <c r="R207" s="56">
        <v>889745.48</v>
      </c>
      <c r="S207" s="98">
        <v>303935.86</v>
      </c>
      <c r="T207" s="98">
        <v>91600</v>
      </c>
      <c r="X207" s="122">
        <v>49830</v>
      </c>
      <c r="Z207" s="122">
        <v>8960</v>
      </c>
      <c r="AA207" s="122">
        <v>133803.60999999999</v>
      </c>
      <c r="AB207" s="122">
        <v>53565.52</v>
      </c>
    </row>
    <row r="208" spans="1:29" x14ac:dyDescent="0.2">
      <c r="A208" s="56" t="s">
        <v>2285</v>
      </c>
      <c r="B208" s="121">
        <v>663949.19999999995</v>
      </c>
      <c r="C208" s="121">
        <v>50768</v>
      </c>
      <c r="D208" s="121">
        <v>85771.03</v>
      </c>
      <c r="G208" s="56">
        <v>1994974.03</v>
      </c>
      <c r="H208" s="56">
        <v>313867.44</v>
      </c>
      <c r="L208" s="270">
        <v>61598.01</v>
      </c>
      <c r="Q208" s="56">
        <v>1458</v>
      </c>
      <c r="R208" s="56">
        <v>574807.30000000005</v>
      </c>
      <c r="S208" s="98">
        <v>558033.98</v>
      </c>
      <c r="V208" s="98">
        <v>565322.5</v>
      </c>
      <c r="X208" s="122">
        <v>659802.5</v>
      </c>
      <c r="AA208" s="122">
        <v>230613.52</v>
      </c>
      <c r="AB208" s="122">
        <v>120053.36</v>
      </c>
    </row>
    <row r="209" spans="1:31" x14ac:dyDescent="0.2">
      <c r="A209" s="56" t="s">
        <v>2286</v>
      </c>
      <c r="B209" s="121">
        <v>265574.67</v>
      </c>
      <c r="C209" s="121">
        <v>2677</v>
      </c>
      <c r="D209" s="121">
        <v>65227.73</v>
      </c>
      <c r="G209" s="56">
        <v>-844777.6</v>
      </c>
      <c r="H209" s="56">
        <v>52260.06</v>
      </c>
      <c r="K209" s="270">
        <v>18750</v>
      </c>
      <c r="L209" s="270">
        <v>51910.63</v>
      </c>
      <c r="Q209" s="56">
        <v>-209</v>
      </c>
      <c r="R209" s="56">
        <v>2085517.75</v>
      </c>
      <c r="S209" s="98">
        <v>444113.8</v>
      </c>
      <c r="U209" s="98">
        <v>472.5</v>
      </c>
      <c r="V209" s="98">
        <v>126640</v>
      </c>
      <c r="X209" s="122">
        <v>279217</v>
      </c>
      <c r="AA209" s="122">
        <v>154405.12</v>
      </c>
      <c r="AB209" s="122">
        <v>123832.59</v>
      </c>
    </row>
    <row r="210" spans="1:31" x14ac:dyDescent="0.2">
      <c r="A210" s="56" t="s">
        <v>2287</v>
      </c>
      <c r="B210" s="121">
        <v>1208655.29</v>
      </c>
      <c r="C210" s="121">
        <v>33109</v>
      </c>
      <c r="D210" s="121">
        <v>161399.63</v>
      </c>
      <c r="G210" s="56">
        <v>879413.65</v>
      </c>
      <c r="H210" s="56">
        <v>446780.5</v>
      </c>
      <c r="K210" s="270">
        <v>1000</v>
      </c>
      <c r="L210" s="270">
        <v>91135</v>
      </c>
      <c r="O210" s="56">
        <v>15906</v>
      </c>
      <c r="R210" s="56">
        <v>2982894.62</v>
      </c>
      <c r="S210" s="98">
        <v>840207.92</v>
      </c>
      <c r="T210" s="98">
        <v>66250</v>
      </c>
      <c r="V210" s="98">
        <v>736456</v>
      </c>
      <c r="X210" s="122">
        <v>941309</v>
      </c>
      <c r="AA210" s="122">
        <v>296701.31</v>
      </c>
      <c r="AB210" s="122">
        <v>80512.12</v>
      </c>
    </row>
    <row r="211" spans="1:31" x14ac:dyDescent="0.2">
      <c r="A211" s="56" t="s">
        <v>2311</v>
      </c>
      <c r="B211" s="121">
        <v>375402.82</v>
      </c>
      <c r="C211" s="121">
        <v>4610</v>
      </c>
      <c r="D211" s="121">
        <v>86835.3</v>
      </c>
      <c r="G211" s="56">
        <v>2193116.0099999998</v>
      </c>
      <c r="H211" s="56">
        <v>177154.17</v>
      </c>
      <c r="K211" s="270">
        <v>0</v>
      </c>
      <c r="L211" s="270">
        <v>80150.98</v>
      </c>
      <c r="R211" s="56">
        <v>2454994.11</v>
      </c>
      <c r="S211" s="98">
        <v>519869.35</v>
      </c>
      <c r="V211" s="98">
        <v>525822.5</v>
      </c>
      <c r="W211" s="98">
        <v>1288</v>
      </c>
      <c r="X211" s="122">
        <v>611328.5</v>
      </c>
      <c r="AA211" s="122">
        <v>229618.66</v>
      </c>
      <c r="AB211" s="122">
        <v>85275.54</v>
      </c>
    </row>
    <row r="212" spans="1:31" x14ac:dyDescent="0.2">
      <c r="A212" s="56" t="s">
        <v>2288</v>
      </c>
      <c r="B212" s="121">
        <v>1258009.83</v>
      </c>
      <c r="C212" s="121">
        <v>188377.88</v>
      </c>
      <c r="D212" s="121">
        <v>124773.54</v>
      </c>
      <c r="G212" s="56">
        <v>1507162.02</v>
      </c>
      <c r="H212" s="56">
        <v>392951.75</v>
      </c>
      <c r="K212" s="270">
        <v>14240</v>
      </c>
      <c r="L212" s="270">
        <v>53461.93</v>
      </c>
      <c r="N212" s="270">
        <v>90</v>
      </c>
      <c r="Q212" s="56">
        <v>3281871.5</v>
      </c>
      <c r="S212" s="98">
        <v>836479.07</v>
      </c>
      <c r="T212" s="98">
        <v>99500</v>
      </c>
      <c r="V212" s="98">
        <v>487160</v>
      </c>
      <c r="W212" s="98">
        <v>7000</v>
      </c>
      <c r="X212" s="122">
        <v>682640</v>
      </c>
      <c r="Y212" s="122">
        <v>560</v>
      </c>
      <c r="AA212" s="122">
        <v>500540.54</v>
      </c>
      <c r="AB212" s="122">
        <v>78918.84</v>
      </c>
      <c r="AC212" s="122">
        <v>33989.1</v>
      </c>
    </row>
    <row r="213" spans="1:31" x14ac:dyDescent="0.2">
      <c r="A213" s="56" t="s">
        <v>2289</v>
      </c>
      <c r="B213" s="121">
        <v>700572.68</v>
      </c>
      <c r="C213" s="121">
        <v>10256</v>
      </c>
      <c r="D213" s="121">
        <v>100392.28</v>
      </c>
      <c r="G213" s="56">
        <v>628705</v>
      </c>
      <c r="H213" s="56">
        <v>455253.32</v>
      </c>
      <c r="K213" s="270">
        <v>0</v>
      </c>
      <c r="L213" s="270">
        <v>32375</v>
      </c>
      <c r="N213" s="270">
        <v>110.46</v>
      </c>
      <c r="Q213" s="56">
        <v>1733966.78</v>
      </c>
      <c r="S213" s="98">
        <v>36627.53</v>
      </c>
      <c r="V213" s="98">
        <v>368000</v>
      </c>
      <c r="W213" s="98">
        <v>573655.31000000006</v>
      </c>
      <c r="X213" s="122">
        <v>560910</v>
      </c>
      <c r="AA213" s="122">
        <v>212734.88</v>
      </c>
      <c r="AB213" s="122">
        <v>52715.92</v>
      </c>
      <c r="AC213" s="122">
        <v>4506</v>
      </c>
      <c r="AE213" s="122">
        <v>840</v>
      </c>
    </row>
    <row r="214" spans="1:31" x14ac:dyDescent="0.2">
      <c r="A214" s="56" t="s">
        <v>2290</v>
      </c>
      <c r="B214" s="121">
        <v>889614.1</v>
      </c>
      <c r="C214" s="121">
        <v>265194</v>
      </c>
      <c r="D214" s="121">
        <v>58318.080000000002</v>
      </c>
      <c r="G214" s="56">
        <v>1933632.49</v>
      </c>
      <c r="H214" s="56">
        <v>97609.05</v>
      </c>
      <c r="K214" s="270">
        <v>4800</v>
      </c>
      <c r="L214" s="270">
        <v>173476.06</v>
      </c>
      <c r="Q214" s="56">
        <v>2788476.86</v>
      </c>
      <c r="S214" s="98">
        <v>639633.69999999995</v>
      </c>
      <c r="V214" s="98">
        <v>320000</v>
      </c>
      <c r="X214" s="122">
        <v>507934</v>
      </c>
      <c r="Y214" s="122">
        <v>3140</v>
      </c>
      <c r="AA214" s="122">
        <v>153986.22</v>
      </c>
      <c r="AB214" s="122">
        <v>63922.68</v>
      </c>
    </row>
    <row r="215" spans="1:31" x14ac:dyDescent="0.2">
      <c r="A215" s="56" t="s">
        <v>2291</v>
      </c>
      <c r="B215" s="121">
        <v>1772017.56</v>
      </c>
      <c r="C215" s="121">
        <v>43128</v>
      </c>
      <c r="D215" s="121">
        <v>129279.73</v>
      </c>
      <c r="G215" s="56">
        <v>1899169.18</v>
      </c>
      <c r="H215" s="56">
        <v>1023234.64</v>
      </c>
      <c r="K215" s="270">
        <v>4000</v>
      </c>
      <c r="L215" s="270">
        <v>56764.1</v>
      </c>
      <c r="N215" s="270">
        <v>325.89999999999998</v>
      </c>
      <c r="Q215" s="56">
        <v>-787794.2</v>
      </c>
      <c r="R215" s="56">
        <v>5060758.04</v>
      </c>
      <c r="S215" s="98">
        <v>1229503.8799999999</v>
      </c>
      <c r="T215" s="98">
        <v>194043</v>
      </c>
      <c r="V215" s="98">
        <v>681800</v>
      </c>
      <c r="X215" s="122">
        <v>1005820</v>
      </c>
      <c r="Z215" s="122">
        <v>2640</v>
      </c>
      <c r="AA215" s="122">
        <v>450759.09</v>
      </c>
      <c r="AB215" s="122">
        <v>90397.52</v>
      </c>
      <c r="AC215" s="122">
        <v>11393.5</v>
      </c>
      <c r="AE215" s="122">
        <v>1680</v>
      </c>
    </row>
    <row r="216" spans="1:31" x14ac:dyDescent="0.2">
      <c r="A216" s="56" t="s">
        <v>2312</v>
      </c>
      <c r="B216" s="121">
        <v>686172</v>
      </c>
      <c r="C216" s="121">
        <v>18383.03</v>
      </c>
      <c r="D216" s="121">
        <v>102839.03999999999</v>
      </c>
      <c r="G216" s="56">
        <v>148016.10999999999</v>
      </c>
      <c r="H216" s="56">
        <v>295457.73</v>
      </c>
      <c r="K216" s="270">
        <v>0</v>
      </c>
      <c r="L216" s="270">
        <v>29047</v>
      </c>
      <c r="N216" s="270">
        <v>362.67</v>
      </c>
      <c r="Q216" s="56">
        <v>-716538.56</v>
      </c>
      <c r="R216" s="56">
        <v>1741122.88</v>
      </c>
      <c r="S216" s="98">
        <v>555289.05000000005</v>
      </c>
      <c r="T216" s="98">
        <v>13525</v>
      </c>
      <c r="V216" s="98">
        <v>336440</v>
      </c>
      <c r="W216" s="98">
        <v>1500</v>
      </c>
      <c r="X216" s="122">
        <v>484140</v>
      </c>
      <c r="Y216" s="122">
        <v>2990</v>
      </c>
      <c r="AA216" s="122">
        <v>154528.88</v>
      </c>
      <c r="AB216" s="122">
        <v>54269.88</v>
      </c>
      <c r="AC216" s="122">
        <v>8039.37</v>
      </c>
    </row>
    <row r="217" spans="1:31" x14ac:dyDescent="0.2">
      <c r="A217" s="56" t="s">
        <v>2167</v>
      </c>
      <c r="B217" s="121">
        <v>704981.11</v>
      </c>
      <c r="C217" s="121">
        <v>31904.75</v>
      </c>
      <c r="D217" s="121">
        <v>53410.34</v>
      </c>
      <c r="G217" s="56">
        <v>956618.7</v>
      </c>
      <c r="H217" s="56">
        <v>638319.67000000004</v>
      </c>
      <c r="L217" s="270">
        <v>33784.980000000003</v>
      </c>
      <c r="N217" s="270">
        <v>280</v>
      </c>
      <c r="O217" s="56">
        <v>51750</v>
      </c>
      <c r="Q217" s="56">
        <v>145207.03</v>
      </c>
      <c r="R217" s="56">
        <v>3760347.17</v>
      </c>
      <c r="S217" s="98">
        <v>975813.25</v>
      </c>
      <c r="T217" s="98">
        <v>220460</v>
      </c>
      <c r="V217" s="98">
        <v>511896</v>
      </c>
      <c r="W217" s="98">
        <v>14000</v>
      </c>
      <c r="X217" s="122">
        <v>874196</v>
      </c>
      <c r="AA217" s="122">
        <v>337195</v>
      </c>
      <c r="AB217" s="122">
        <v>92919.64</v>
      </c>
    </row>
    <row r="218" spans="1:31" x14ac:dyDescent="0.2">
      <c r="A218" s="56" t="s">
        <v>2170</v>
      </c>
      <c r="B218" s="121">
        <v>310232.62</v>
      </c>
      <c r="C218" s="121">
        <v>48570.66</v>
      </c>
      <c r="D218" s="121">
        <v>511494.16</v>
      </c>
      <c r="G218" s="56">
        <v>128344.93</v>
      </c>
      <c r="H218" s="56">
        <v>67164.759999999995</v>
      </c>
      <c r="K218" s="270">
        <v>2900</v>
      </c>
      <c r="L218" s="270">
        <v>25301.18</v>
      </c>
      <c r="N218" s="270">
        <v>247.9</v>
      </c>
      <c r="Q218" s="56">
        <v>402558.04</v>
      </c>
      <c r="R218" s="56">
        <v>2267172.48</v>
      </c>
      <c r="S218" s="98">
        <v>644751.18999999994</v>
      </c>
      <c r="V218" s="98">
        <v>335010</v>
      </c>
      <c r="X218" s="122">
        <v>483910.6</v>
      </c>
      <c r="AA218" s="122">
        <v>128953.2</v>
      </c>
      <c r="AB218" s="122">
        <v>39474.32</v>
      </c>
      <c r="AC218" s="122">
        <v>35323.82</v>
      </c>
    </row>
    <row r="219" spans="1:31" x14ac:dyDescent="0.2">
      <c r="A219" s="56" t="s">
        <v>2171</v>
      </c>
      <c r="B219" s="121">
        <v>424593.14</v>
      </c>
      <c r="C219" s="121">
        <v>24993.25</v>
      </c>
      <c r="D219" s="121">
        <v>151553.12</v>
      </c>
      <c r="G219" s="56">
        <v>275185.08</v>
      </c>
      <c r="H219" s="56">
        <v>254825.1</v>
      </c>
      <c r="K219" s="270">
        <v>3320</v>
      </c>
      <c r="L219" s="270">
        <v>28640</v>
      </c>
      <c r="N219" s="270">
        <v>26774.49</v>
      </c>
      <c r="Q219" s="56">
        <v>39636.400000000001</v>
      </c>
      <c r="R219" s="56">
        <v>1870864.76</v>
      </c>
      <c r="S219" s="98">
        <v>571890.39</v>
      </c>
      <c r="V219" s="98">
        <v>515324</v>
      </c>
      <c r="X219" s="122">
        <v>628922.80000000005</v>
      </c>
      <c r="AA219" s="122">
        <v>227775.93</v>
      </c>
      <c r="AB219" s="122">
        <v>76173.600000000006</v>
      </c>
    </row>
    <row r="220" spans="1:31" x14ac:dyDescent="0.2">
      <c r="A220" s="56" t="s">
        <v>2175</v>
      </c>
      <c r="B220" s="121">
        <v>1195569.32</v>
      </c>
      <c r="C220" s="121">
        <v>57900.6</v>
      </c>
      <c r="D220" s="121">
        <v>356810.26</v>
      </c>
      <c r="G220" s="56">
        <v>622260.9</v>
      </c>
      <c r="H220" s="56">
        <v>370006.02</v>
      </c>
      <c r="K220" s="270">
        <v>7753</v>
      </c>
      <c r="L220" s="270">
        <v>97035.1</v>
      </c>
      <c r="N220" s="270">
        <v>3128</v>
      </c>
      <c r="Q220" s="56">
        <v>-66854.13</v>
      </c>
      <c r="R220" s="56">
        <v>4524693.96</v>
      </c>
      <c r="S220" s="98">
        <v>2572958.3199999998</v>
      </c>
      <c r="V220" s="98">
        <v>475383.8</v>
      </c>
      <c r="X220" s="122">
        <v>871395.2</v>
      </c>
      <c r="AA220" s="122">
        <v>347941.37</v>
      </c>
      <c r="AB220" s="122">
        <v>624886.51</v>
      </c>
      <c r="AC220" s="122">
        <v>0</v>
      </c>
      <c r="AE220" s="122">
        <v>478989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P222"/>
  <sheetViews>
    <sheetView topLeftCell="AG1" zoomScale="78" zoomScaleNormal="78" workbookViewId="0">
      <pane ySplit="3" topLeftCell="A4" activePane="bottomLeft" state="frozen"/>
      <selection pane="bottomLeft" activeCell="AH25" sqref="AH25"/>
    </sheetView>
  </sheetViews>
  <sheetFormatPr defaultColWidth="9"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33.125" style="56"/>
    <col min="6" max="9" width="33.125" style="121"/>
    <col min="10" max="14" width="33.125" style="56"/>
    <col min="15" max="18" width="33.125" style="270"/>
    <col min="19" max="22" width="33.125" style="56"/>
    <col min="23" max="27" width="33.125" style="98"/>
    <col min="28" max="35" width="33.125" style="122"/>
    <col min="36" max="36" width="16.5" style="83" bestFit="1" customWidth="1"/>
    <col min="37" max="37" width="15.25" style="21" bestFit="1" customWidth="1"/>
    <col min="38" max="38" width="15.25" style="84" bestFit="1" customWidth="1"/>
    <col min="39" max="39" width="18.125" style="24" bestFit="1" customWidth="1"/>
    <col min="40" max="40" width="19.375" style="25" bestFit="1" customWidth="1"/>
    <col min="41" max="41" width="15.25" style="16" bestFit="1" customWidth="1"/>
    <col min="42" max="42" width="17.875" style="82" bestFit="1" customWidth="1"/>
    <col min="43" max="16384" width="9" style="82"/>
  </cols>
  <sheetData>
    <row r="1" spans="1:41" x14ac:dyDescent="0.2">
      <c r="D1" s="62" t="s">
        <v>590</v>
      </c>
      <c r="E1" s="56" t="s">
        <v>590</v>
      </c>
      <c r="F1" s="121" t="s">
        <v>1439</v>
      </c>
      <c r="G1" s="121" t="s">
        <v>1440</v>
      </c>
      <c r="H1" s="121" t="s">
        <v>1441</v>
      </c>
      <c r="I1" s="121" t="s">
        <v>1442</v>
      </c>
      <c r="J1" s="56" t="s">
        <v>2121</v>
      </c>
      <c r="K1" s="56" t="s">
        <v>1443</v>
      </c>
      <c r="L1" s="56" t="s">
        <v>1444</v>
      </c>
      <c r="M1" s="56" t="s">
        <v>1445</v>
      </c>
      <c r="N1" s="56" t="s">
        <v>1446</v>
      </c>
      <c r="O1" s="270" t="s">
        <v>1447</v>
      </c>
      <c r="P1" s="270" t="s">
        <v>1448</v>
      </c>
      <c r="Q1" s="270" t="s">
        <v>1449</v>
      </c>
      <c r="R1" s="270" t="s">
        <v>1450</v>
      </c>
      <c r="S1" s="56" t="s">
        <v>1451</v>
      </c>
      <c r="T1" s="56" t="s">
        <v>1452</v>
      </c>
      <c r="U1" s="56" t="s">
        <v>1453</v>
      </c>
      <c r="V1" s="56" t="s">
        <v>1454</v>
      </c>
      <c r="W1" s="98" t="s">
        <v>1456</v>
      </c>
      <c r="X1" s="98" t="s">
        <v>1457</v>
      </c>
      <c r="Y1" s="98" t="s">
        <v>1458</v>
      </c>
      <c r="Z1" s="98" t="s">
        <v>1459</v>
      </c>
      <c r="AA1" s="98" t="s">
        <v>1460</v>
      </c>
      <c r="AB1" s="122" t="s">
        <v>1461</v>
      </c>
      <c r="AC1" s="122" t="s">
        <v>1462</v>
      </c>
      <c r="AD1" s="122" t="s">
        <v>1463</v>
      </c>
      <c r="AE1" s="122" t="s">
        <v>1464</v>
      </c>
      <c r="AF1" s="122" t="s">
        <v>1465</v>
      </c>
      <c r="AG1" s="122" t="s">
        <v>1905</v>
      </c>
      <c r="AH1" s="122" t="s">
        <v>1467</v>
      </c>
      <c r="AI1" s="122" t="s">
        <v>1468</v>
      </c>
      <c r="AJ1" s="83" t="s">
        <v>6</v>
      </c>
      <c r="AK1" s="21" t="s">
        <v>7</v>
      </c>
      <c r="AL1" s="84" t="s">
        <v>8</v>
      </c>
      <c r="AM1" s="22" t="s">
        <v>9</v>
      </c>
      <c r="AN1" s="23" t="s">
        <v>10</v>
      </c>
      <c r="AO1" s="71" t="s">
        <v>11</v>
      </c>
    </row>
    <row r="2" spans="1:41" x14ac:dyDescent="0.2">
      <c r="D2" s="62" t="s">
        <v>591</v>
      </c>
      <c r="E2" s="56" t="s">
        <v>591</v>
      </c>
      <c r="F2" s="121" t="s">
        <v>1469</v>
      </c>
      <c r="G2" s="121" t="s">
        <v>1470</v>
      </c>
      <c r="H2" s="121" t="s">
        <v>1471</v>
      </c>
      <c r="I2" s="121" t="s">
        <v>1472</v>
      </c>
      <c r="J2" s="56" t="s">
        <v>2122</v>
      </c>
      <c r="K2" s="56" t="s">
        <v>1473</v>
      </c>
      <c r="L2" s="56" t="s">
        <v>1474</v>
      </c>
      <c r="M2" s="56" t="s">
        <v>1475</v>
      </c>
      <c r="N2" s="56" t="s">
        <v>1476</v>
      </c>
      <c r="O2" s="270" t="s">
        <v>1477</v>
      </c>
      <c r="P2" s="270" t="s">
        <v>1478</v>
      </c>
      <c r="Q2" s="270" t="s">
        <v>1479</v>
      </c>
      <c r="R2" s="270" t="s">
        <v>1480</v>
      </c>
      <c r="S2" s="56" t="s">
        <v>1481</v>
      </c>
      <c r="T2" s="56" t="s">
        <v>1482</v>
      </c>
      <c r="U2" s="56" t="s">
        <v>1483</v>
      </c>
      <c r="V2" s="56" t="s">
        <v>1484</v>
      </c>
      <c r="W2" s="98" t="s">
        <v>1486</v>
      </c>
      <c r="X2" s="98" t="s">
        <v>1487</v>
      </c>
      <c r="Y2" s="98" t="s">
        <v>1488</v>
      </c>
      <c r="Z2" s="98" t="s">
        <v>1489</v>
      </c>
      <c r="AA2" s="98" t="s">
        <v>1490</v>
      </c>
      <c r="AB2" s="122" t="s">
        <v>1491</v>
      </c>
      <c r="AC2" s="122" t="s">
        <v>1492</v>
      </c>
      <c r="AD2" s="122" t="s">
        <v>1493</v>
      </c>
      <c r="AE2" s="122" t="s">
        <v>1494</v>
      </c>
      <c r="AF2" s="122" t="s">
        <v>1495</v>
      </c>
      <c r="AG2" s="122" t="s">
        <v>1907</v>
      </c>
      <c r="AH2" s="122" t="s">
        <v>1497</v>
      </c>
      <c r="AI2" s="122" t="s">
        <v>1498</v>
      </c>
    </row>
    <row r="3" spans="1:41" x14ac:dyDescent="0.2">
      <c r="B3" s="62" t="s">
        <v>57</v>
      </c>
      <c r="D3" s="62" t="s">
        <v>592</v>
      </c>
      <c r="E3" s="56" t="s">
        <v>592</v>
      </c>
      <c r="F3" s="121">
        <v>139624277.08000001</v>
      </c>
      <c r="G3" s="121">
        <v>13937396.26</v>
      </c>
      <c r="H3" s="121">
        <v>33802654.090000004</v>
      </c>
      <c r="I3" s="121">
        <v>8789</v>
      </c>
      <c r="J3" s="56">
        <v>0</v>
      </c>
      <c r="K3" s="56">
        <v>180472554.66999999</v>
      </c>
      <c r="L3" s="56">
        <v>83003271.299999997</v>
      </c>
      <c r="M3" s="56">
        <v>3500</v>
      </c>
      <c r="N3" s="56">
        <v>0</v>
      </c>
      <c r="O3" s="270">
        <v>2159261.19</v>
      </c>
      <c r="P3" s="270">
        <v>15876098.810000001</v>
      </c>
      <c r="Q3" s="270">
        <v>2126135.12</v>
      </c>
      <c r="R3" s="270">
        <v>708974.56</v>
      </c>
      <c r="S3" s="56">
        <v>3072221.43</v>
      </c>
      <c r="T3" s="56">
        <v>-542803.63</v>
      </c>
      <c r="U3" s="56">
        <v>20892296.309999999</v>
      </c>
      <c r="V3" s="56">
        <v>510778944.86000001</v>
      </c>
      <c r="W3" s="98">
        <v>130244445.97</v>
      </c>
      <c r="X3" s="98">
        <v>5509851.29</v>
      </c>
      <c r="Y3" s="98">
        <v>4000.92</v>
      </c>
      <c r="Z3" s="98">
        <v>105950562.09</v>
      </c>
      <c r="AA3" s="98">
        <v>7781013.6699999999</v>
      </c>
      <c r="AB3" s="122">
        <v>154687062.97999999</v>
      </c>
      <c r="AC3" s="122">
        <v>160477</v>
      </c>
      <c r="AD3" s="122">
        <v>61112</v>
      </c>
      <c r="AE3" s="122">
        <v>64344460.219999999</v>
      </c>
      <c r="AF3" s="122">
        <v>18599253.210000001</v>
      </c>
      <c r="AG3" s="122">
        <v>182389.27</v>
      </c>
      <c r="AH3" s="122">
        <v>661871.59</v>
      </c>
      <c r="AI3" s="122">
        <v>1116994.3500000001</v>
      </c>
      <c r="AJ3" s="83">
        <f t="shared" ref="AJ3:AO3" si="0">SUM(AJ4:AJ222)</f>
        <v>187373116.42999989</v>
      </c>
      <c r="AK3" s="21">
        <f t="shared" si="0"/>
        <v>20870469.679999989</v>
      </c>
      <c r="AL3" s="84">
        <f t="shared" si="0"/>
        <v>166502646.75000003</v>
      </c>
      <c r="AM3" s="24">
        <f t="shared" si="0"/>
        <v>249489873.93999991</v>
      </c>
      <c r="AN3" s="25">
        <f t="shared" si="0"/>
        <v>239813620.61999997</v>
      </c>
      <c r="AO3" s="16">
        <f t="shared" si="0"/>
        <v>9676253.3200000003</v>
      </c>
    </row>
    <row r="4" spans="1:41" x14ac:dyDescent="0.2">
      <c r="D4" s="56" t="s">
        <v>12</v>
      </c>
      <c r="AJ4" s="83">
        <f t="shared" ref="AJ4:AJ67" si="1">SUM(F4:I4)</f>
        <v>0</v>
      </c>
      <c r="AK4" s="21">
        <f>SUM(O4:R4)</f>
        <v>0</v>
      </c>
      <c r="AL4" s="84">
        <f>AJ4-AK4</f>
        <v>0</v>
      </c>
      <c r="AM4" s="24">
        <f>SUM(W4:AA4)</f>
        <v>0</v>
      </c>
      <c r="AN4" s="25">
        <f>SUM(AB4:AI4)</f>
        <v>0</v>
      </c>
      <c r="AO4" s="16">
        <f>AM4-AN4</f>
        <v>0</v>
      </c>
    </row>
    <row r="5" spans="1:41" x14ac:dyDescent="0.2">
      <c r="D5" s="56" t="s">
        <v>1424</v>
      </c>
      <c r="AJ5" s="83">
        <f t="shared" si="1"/>
        <v>0</v>
      </c>
      <c r="AK5" s="21">
        <f t="shared" ref="AK5:AK68" si="2">SUM(O5:R5)</f>
        <v>0</v>
      </c>
      <c r="AL5" s="84">
        <f t="shared" ref="AL5:AL68" si="3">AJ5-AK5</f>
        <v>0</v>
      </c>
      <c r="AM5" s="24">
        <f t="shared" ref="AM5:AM68" si="4">SUM(W5:AA5)</f>
        <v>0</v>
      </c>
      <c r="AN5" s="25">
        <f t="shared" ref="AN5:AN68" si="5">SUM(AB5:AI5)</f>
        <v>0</v>
      </c>
      <c r="AO5" s="16">
        <f t="shared" ref="AO5:AO68" si="6">AM5-AN5</f>
        <v>0</v>
      </c>
    </row>
    <row r="6" spans="1:41" x14ac:dyDescent="0.2">
      <c r="D6" s="56" t="s">
        <v>13</v>
      </c>
      <c r="AJ6" s="83">
        <f t="shared" si="1"/>
        <v>0</v>
      </c>
      <c r="AK6" s="21">
        <f t="shared" si="2"/>
        <v>0</v>
      </c>
      <c r="AL6" s="84">
        <f t="shared" si="3"/>
        <v>0</v>
      </c>
      <c r="AM6" s="24">
        <f t="shared" si="4"/>
        <v>0</v>
      </c>
      <c r="AN6" s="25">
        <f t="shared" si="5"/>
        <v>0</v>
      </c>
      <c r="AO6" s="16">
        <f t="shared" si="6"/>
        <v>0</v>
      </c>
    </row>
    <row r="7" spans="1:41" x14ac:dyDescent="0.2">
      <c r="D7" s="56" t="s">
        <v>14</v>
      </c>
      <c r="AJ7" s="83">
        <f t="shared" si="1"/>
        <v>0</v>
      </c>
      <c r="AK7" s="21">
        <f t="shared" si="2"/>
        <v>0</v>
      </c>
      <c r="AL7" s="84">
        <f t="shared" si="3"/>
        <v>0</v>
      </c>
      <c r="AM7" s="24">
        <f t="shared" si="4"/>
        <v>0</v>
      </c>
      <c r="AN7" s="25">
        <f t="shared" si="5"/>
        <v>0</v>
      </c>
      <c r="AO7" s="16">
        <f t="shared" si="6"/>
        <v>0</v>
      </c>
    </row>
    <row r="8" spans="1:41" x14ac:dyDescent="0.2">
      <c r="D8" s="56" t="s">
        <v>15</v>
      </c>
      <c r="AJ8" s="83">
        <f t="shared" si="1"/>
        <v>0</v>
      </c>
      <c r="AK8" s="21">
        <f t="shared" si="2"/>
        <v>0</v>
      </c>
      <c r="AL8" s="84">
        <f t="shared" si="3"/>
        <v>0</v>
      </c>
      <c r="AM8" s="24">
        <f t="shared" si="4"/>
        <v>0</v>
      </c>
      <c r="AN8" s="25">
        <f t="shared" si="5"/>
        <v>0</v>
      </c>
      <c r="AO8" s="16">
        <f t="shared" si="6"/>
        <v>0</v>
      </c>
    </row>
    <row r="9" spans="1:41" ht="15" thickBot="1" x14ac:dyDescent="0.25">
      <c r="D9" s="56" t="s">
        <v>16</v>
      </c>
      <c r="E9" s="56" t="s">
        <v>15</v>
      </c>
      <c r="F9" s="121">
        <v>197596.68</v>
      </c>
      <c r="H9" s="121">
        <v>54354</v>
      </c>
      <c r="K9" s="56">
        <v>186281.86</v>
      </c>
      <c r="L9" s="56">
        <v>275451.90999999997</v>
      </c>
      <c r="R9" s="270">
        <v>-1805241.65</v>
      </c>
      <c r="T9" s="56">
        <v>2351172.4700000002</v>
      </c>
      <c r="U9" s="56">
        <v>-3794489.13</v>
      </c>
      <c r="V9" s="56">
        <v>2450442</v>
      </c>
      <c r="Z9" s="98">
        <v>415128</v>
      </c>
      <c r="AA9" s="98">
        <v>630128.88</v>
      </c>
      <c r="AB9" s="122">
        <v>525415.69999999995</v>
      </c>
      <c r="AD9" s="122">
        <v>11396</v>
      </c>
      <c r="AE9" s="122">
        <v>68768.86</v>
      </c>
      <c r="AF9" s="122">
        <v>80893.36</v>
      </c>
      <c r="AJ9" s="83">
        <f t="shared" si="1"/>
        <v>251950.68</v>
      </c>
      <c r="AK9" s="21">
        <f t="shared" si="2"/>
        <v>-1805241.65</v>
      </c>
      <c r="AL9" s="84">
        <f t="shared" si="3"/>
        <v>2057192.3299999998</v>
      </c>
      <c r="AM9" s="24">
        <f t="shared" si="4"/>
        <v>1045256.88</v>
      </c>
      <c r="AN9" s="25">
        <f t="shared" si="5"/>
        <v>686473.91999999993</v>
      </c>
      <c r="AO9" s="16">
        <f t="shared" si="6"/>
        <v>358782.96000000008</v>
      </c>
    </row>
    <row r="10" spans="1:41" ht="15" thickBot="1" x14ac:dyDescent="0.25">
      <c r="A10" s="62" t="s">
        <v>302</v>
      </c>
      <c r="B10" s="62" t="s">
        <v>43</v>
      </c>
      <c r="C10" s="86">
        <v>6923</v>
      </c>
      <c r="D10" s="87" t="s">
        <v>1425</v>
      </c>
      <c r="E10" s="56" t="s">
        <v>2123</v>
      </c>
      <c r="F10" s="121">
        <v>847462.27</v>
      </c>
      <c r="G10" s="121">
        <v>44700</v>
      </c>
      <c r="H10" s="121">
        <v>560199.78</v>
      </c>
      <c r="K10" s="56">
        <v>102582</v>
      </c>
      <c r="L10" s="56">
        <v>759059.96</v>
      </c>
      <c r="O10" s="270">
        <v>16720</v>
      </c>
      <c r="P10" s="270">
        <v>160554.03</v>
      </c>
      <c r="U10" s="56">
        <v>369962.3</v>
      </c>
      <c r="V10" s="56">
        <v>1691218.36</v>
      </c>
      <c r="W10" s="98">
        <v>615115.13</v>
      </c>
      <c r="Z10" s="98">
        <v>938459</v>
      </c>
      <c r="AA10" s="98">
        <v>7630</v>
      </c>
      <c r="AB10" s="122">
        <v>1078209</v>
      </c>
      <c r="AE10" s="122">
        <v>439261.43</v>
      </c>
      <c r="AF10" s="122">
        <v>87747.08</v>
      </c>
      <c r="AJ10" s="83">
        <f t="shared" si="1"/>
        <v>1452362.05</v>
      </c>
      <c r="AK10" s="21">
        <f t="shared" si="2"/>
        <v>177274.03</v>
      </c>
      <c r="AL10" s="84">
        <f t="shared" si="3"/>
        <v>1275088.02</v>
      </c>
      <c r="AM10" s="24">
        <f t="shared" si="4"/>
        <v>1561204.13</v>
      </c>
      <c r="AN10" s="25">
        <f t="shared" si="5"/>
        <v>1605217.51</v>
      </c>
      <c r="AO10" s="16">
        <f t="shared" si="6"/>
        <v>-44013.380000000121</v>
      </c>
    </row>
    <row r="11" spans="1:41" ht="15" thickBot="1" x14ac:dyDescent="0.25">
      <c r="A11" s="62" t="s">
        <v>302</v>
      </c>
      <c r="B11" s="62" t="s">
        <v>43</v>
      </c>
      <c r="C11" s="86">
        <v>7817</v>
      </c>
      <c r="D11" s="87" t="s">
        <v>817</v>
      </c>
      <c r="E11" s="56" t="s">
        <v>2124</v>
      </c>
      <c r="F11" s="121">
        <v>718235.49</v>
      </c>
      <c r="G11" s="121">
        <v>8465</v>
      </c>
      <c r="H11" s="121">
        <v>792984.07</v>
      </c>
      <c r="K11" s="56">
        <v>414403</v>
      </c>
      <c r="L11" s="56">
        <v>771582.69</v>
      </c>
      <c r="P11" s="270">
        <v>108832.95</v>
      </c>
      <c r="Q11" s="270">
        <v>63100</v>
      </c>
      <c r="U11" s="56">
        <v>380495.99</v>
      </c>
      <c r="V11" s="56">
        <v>1534772.11</v>
      </c>
      <c r="W11" s="98">
        <v>732790.07</v>
      </c>
      <c r="Z11" s="98">
        <v>616307</v>
      </c>
      <c r="AA11" s="98">
        <v>1500</v>
      </c>
      <c r="AB11" s="122">
        <v>1057313</v>
      </c>
      <c r="AE11" s="122">
        <v>340250.52</v>
      </c>
      <c r="AF11" s="122">
        <v>60081.81</v>
      </c>
      <c r="AJ11" s="83">
        <f t="shared" si="1"/>
        <v>1519684.56</v>
      </c>
      <c r="AK11" s="21">
        <f t="shared" si="2"/>
        <v>171932.95</v>
      </c>
      <c r="AL11" s="84">
        <f t="shared" si="3"/>
        <v>1347751.61</v>
      </c>
      <c r="AM11" s="24">
        <f t="shared" si="4"/>
        <v>1350597.0699999998</v>
      </c>
      <c r="AN11" s="25">
        <f t="shared" si="5"/>
        <v>1457645.33</v>
      </c>
      <c r="AO11" s="16">
        <f t="shared" si="6"/>
        <v>-107048.26000000024</v>
      </c>
    </row>
    <row r="12" spans="1:41" ht="15" thickBot="1" x14ac:dyDescent="0.25">
      <c r="A12" s="62" t="s">
        <v>302</v>
      </c>
      <c r="B12" s="62" t="s">
        <v>43</v>
      </c>
      <c r="C12" s="86">
        <v>11016</v>
      </c>
      <c r="D12" s="87" t="s">
        <v>818</v>
      </c>
      <c r="E12" s="56" t="s">
        <v>2125</v>
      </c>
      <c r="F12" s="121">
        <v>2531389.0699999998</v>
      </c>
      <c r="G12" s="121">
        <v>8772.1</v>
      </c>
      <c r="H12" s="121">
        <v>746976.96</v>
      </c>
      <c r="K12" s="56">
        <v>822222.51</v>
      </c>
      <c r="L12" s="56">
        <v>781416.02</v>
      </c>
      <c r="P12" s="270">
        <v>166738.09</v>
      </c>
      <c r="R12" s="270">
        <v>165393.49</v>
      </c>
      <c r="U12" s="56">
        <v>645973.19999999995</v>
      </c>
      <c r="V12" s="56">
        <v>1567224.53</v>
      </c>
      <c r="W12" s="98">
        <v>970176.04</v>
      </c>
      <c r="Y12" s="98">
        <v>919.31</v>
      </c>
      <c r="Z12" s="98">
        <v>467451</v>
      </c>
      <c r="AA12" s="98">
        <v>1250</v>
      </c>
      <c r="AB12" s="122">
        <v>942492</v>
      </c>
      <c r="AE12" s="122">
        <v>528493.02</v>
      </c>
      <c r="AF12" s="122">
        <v>110017.26</v>
      </c>
      <c r="AI12" s="122">
        <v>13085</v>
      </c>
      <c r="AJ12" s="83">
        <f t="shared" si="1"/>
        <v>3287138.13</v>
      </c>
      <c r="AK12" s="21">
        <f t="shared" si="2"/>
        <v>332131.57999999996</v>
      </c>
      <c r="AL12" s="84">
        <f t="shared" si="3"/>
        <v>2955006.55</v>
      </c>
      <c r="AM12" s="24">
        <f t="shared" si="4"/>
        <v>1439796.35</v>
      </c>
      <c r="AN12" s="25">
        <f t="shared" si="5"/>
        <v>1594087.28</v>
      </c>
      <c r="AO12" s="16">
        <f t="shared" si="6"/>
        <v>-154290.92999999993</v>
      </c>
    </row>
    <row r="13" spans="1:41" ht="15" thickBot="1" x14ac:dyDescent="0.25">
      <c r="A13" s="62" t="s">
        <v>302</v>
      </c>
      <c r="B13" s="62" t="s">
        <v>43</v>
      </c>
      <c r="C13" s="86">
        <v>5402</v>
      </c>
      <c r="D13" s="87" t="s">
        <v>819</v>
      </c>
      <c r="E13" s="56" t="s">
        <v>2126</v>
      </c>
      <c r="F13" s="121">
        <v>1471393.05</v>
      </c>
      <c r="G13" s="121">
        <v>7700</v>
      </c>
      <c r="H13" s="121">
        <v>201776.42</v>
      </c>
      <c r="K13" s="56">
        <v>71501.649999999994</v>
      </c>
      <c r="L13" s="56">
        <v>917303.2</v>
      </c>
      <c r="O13" s="270">
        <v>16160</v>
      </c>
      <c r="P13" s="270">
        <v>95240</v>
      </c>
      <c r="U13" s="56">
        <v>316498.86</v>
      </c>
      <c r="V13" s="56">
        <v>1097038.29</v>
      </c>
      <c r="W13" s="98">
        <v>412622.27</v>
      </c>
      <c r="X13" s="98">
        <v>100000</v>
      </c>
      <c r="Z13" s="98">
        <v>708325</v>
      </c>
      <c r="AA13" s="98">
        <v>160304</v>
      </c>
      <c r="AB13" s="122">
        <v>922609</v>
      </c>
      <c r="AE13" s="122">
        <v>341461.65</v>
      </c>
      <c r="AF13" s="122">
        <v>72288.44</v>
      </c>
      <c r="AJ13" s="83">
        <f t="shared" si="1"/>
        <v>1680869.47</v>
      </c>
      <c r="AK13" s="21">
        <f t="shared" si="2"/>
        <v>111400</v>
      </c>
      <c r="AL13" s="84">
        <f t="shared" si="3"/>
        <v>1569469.47</v>
      </c>
      <c r="AM13" s="24">
        <f t="shared" si="4"/>
        <v>1381251.27</v>
      </c>
      <c r="AN13" s="25">
        <f t="shared" si="5"/>
        <v>1336359.0899999999</v>
      </c>
      <c r="AO13" s="16">
        <f t="shared" si="6"/>
        <v>44892.180000000168</v>
      </c>
    </row>
    <row r="14" spans="1:41" ht="15" thickBot="1" x14ac:dyDescent="0.25">
      <c r="A14" s="62" t="s">
        <v>302</v>
      </c>
      <c r="B14" s="62" t="s">
        <v>43</v>
      </c>
      <c r="C14" s="86">
        <v>4534</v>
      </c>
      <c r="D14" s="87" t="s">
        <v>820</v>
      </c>
      <c r="E14" s="56" t="s">
        <v>2127</v>
      </c>
      <c r="F14" s="121">
        <v>607935.37</v>
      </c>
      <c r="G14" s="121">
        <v>3066.61</v>
      </c>
      <c r="H14" s="121">
        <v>231676.83</v>
      </c>
      <c r="K14" s="56">
        <v>2095266.48</v>
      </c>
      <c r="L14" s="56">
        <v>207666.08</v>
      </c>
      <c r="O14" s="270">
        <v>2510</v>
      </c>
      <c r="P14" s="270">
        <v>74453.95</v>
      </c>
      <c r="U14" s="56">
        <v>475088.87</v>
      </c>
      <c r="V14" s="56">
        <v>1718005.94</v>
      </c>
      <c r="W14" s="98">
        <v>462094.97</v>
      </c>
      <c r="Y14" s="98">
        <v>10.89</v>
      </c>
      <c r="Z14" s="98">
        <v>546833</v>
      </c>
      <c r="AB14" s="122">
        <v>808393</v>
      </c>
      <c r="AE14" s="122">
        <v>259487.89</v>
      </c>
      <c r="AF14" s="122">
        <v>66362.880000000005</v>
      </c>
      <c r="AJ14" s="83">
        <f t="shared" si="1"/>
        <v>842678.80999999994</v>
      </c>
      <c r="AK14" s="21">
        <f t="shared" si="2"/>
        <v>76963.95</v>
      </c>
      <c r="AL14" s="84">
        <f t="shared" si="3"/>
        <v>765714.86</v>
      </c>
      <c r="AM14" s="24">
        <f t="shared" si="4"/>
        <v>1008938.86</v>
      </c>
      <c r="AN14" s="25">
        <f t="shared" si="5"/>
        <v>1134243.77</v>
      </c>
      <c r="AO14" s="16">
        <f t="shared" si="6"/>
        <v>-125304.91000000003</v>
      </c>
    </row>
    <row r="15" spans="1:41" ht="15" thickBot="1" x14ac:dyDescent="0.25">
      <c r="A15" s="62" t="s">
        <v>302</v>
      </c>
      <c r="B15" s="62" t="s">
        <v>43</v>
      </c>
      <c r="C15" s="86">
        <v>8215</v>
      </c>
      <c r="D15" s="87" t="s">
        <v>821</v>
      </c>
      <c r="E15" s="56" t="s">
        <v>2128</v>
      </c>
      <c r="F15" s="121">
        <v>1355005.7</v>
      </c>
      <c r="G15" s="121">
        <v>142175</v>
      </c>
      <c r="H15" s="121">
        <v>602954.66</v>
      </c>
      <c r="K15" s="56">
        <v>1572970.63</v>
      </c>
      <c r="L15" s="56">
        <v>94611.74</v>
      </c>
      <c r="P15" s="270">
        <v>245743.55</v>
      </c>
      <c r="Q15" s="270">
        <v>62009.2</v>
      </c>
      <c r="R15" s="270">
        <v>187590</v>
      </c>
      <c r="U15" s="56">
        <v>765852.76</v>
      </c>
      <c r="V15" s="56">
        <v>3950541.16</v>
      </c>
      <c r="W15" s="98">
        <v>888114.06</v>
      </c>
      <c r="Z15" s="98">
        <v>513518</v>
      </c>
      <c r="AB15" s="122">
        <v>929125</v>
      </c>
      <c r="AE15" s="122">
        <v>766741.13</v>
      </c>
      <c r="AF15" s="122">
        <v>11532.11</v>
      </c>
      <c r="AI15" s="122">
        <v>1120</v>
      </c>
      <c r="AJ15" s="83">
        <f t="shared" si="1"/>
        <v>2100135.36</v>
      </c>
      <c r="AK15" s="21">
        <f t="shared" si="2"/>
        <v>495342.75</v>
      </c>
      <c r="AL15" s="84">
        <f t="shared" si="3"/>
        <v>1604792.6099999999</v>
      </c>
      <c r="AM15" s="24">
        <f t="shared" si="4"/>
        <v>1401632.06</v>
      </c>
      <c r="AN15" s="25">
        <f t="shared" si="5"/>
        <v>1708518.24</v>
      </c>
      <c r="AO15" s="16">
        <f t="shared" si="6"/>
        <v>-306886.17999999993</v>
      </c>
    </row>
    <row r="16" spans="1:41" ht="15" thickBot="1" x14ac:dyDescent="0.25">
      <c r="A16" s="62" t="s">
        <v>302</v>
      </c>
      <c r="B16" s="62" t="s">
        <v>43</v>
      </c>
      <c r="C16" s="86">
        <v>8736</v>
      </c>
      <c r="D16" s="87" t="s">
        <v>822</v>
      </c>
      <c r="E16" s="56" t="s">
        <v>2129</v>
      </c>
      <c r="F16" s="121">
        <v>1723937.96</v>
      </c>
      <c r="G16" s="121">
        <v>39370.5</v>
      </c>
      <c r="H16" s="121">
        <v>295593.62</v>
      </c>
      <c r="K16" s="56">
        <v>929764.07</v>
      </c>
      <c r="L16" s="56">
        <v>1001575.7</v>
      </c>
      <c r="P16" s="270">
        <v>123389.03</v>
      </c>
      <c r="Q16" s="270">
        <v>5000</v>
      </c>
      <c r="R16" s="270">
        <v>2082.6</v>
      </c>
      <c r="U16" s="56">
        <v>568051.01</v>
      </c>
      <c r="V16" s="56">
        <v>2643840</v>
      </c>
      <c r="W16" s="98">
        <v>848361.79</v>
      </c>
      <c r="Z16" s="98">
        <v>558975</v>
      </c>
      <c r="AB16" s="122">
        <v>921235</v>
      </c>
      <c r="AE16" s="122">
        <v>607836.06000000006</v>
      </c>
      <c r="AF16" s="122">
        <v>146584.68</v>
      </c>
      <c r="AI16" s="122">
        <v>10800</v>
      </c>
      <c r="AJ16" s="83">
        <f t="shared" si="1"/>
        <v>2058902.08</v>
      </c>
      <c r="AK16" s="21">
        <f t="shared" si="2"/>
        <v>130471.63</v>
      </c>
      <c r="AL16" s="84">
        <f t="shared" si="3"/>
        <v>1928430.4500000002</v>
      </c>
      <c r="AM16" s="24">
        <f t="shared" si="4"/>
        <v>1407336.79</v>
      </c>
      <c r="AN16" s="25">
        <f t="shared" si="5"/>
        <v>1686455.74</v>
      </c>
      <c r="AO16" s="16">
        <f t="shared" si="6"/>
        <v>-279118.94999999995</v>
      </c>
    </row>
    <row r="17" spans="1:41" ht="15" thickBot="1" x14ac:dyDescent="0.25">
      <c r="A17" s="62" t="s">
        <v>302</v>
      </c>
      <c r="B17" s="62" t="s">
        <v>43</v>
      </c>
      <c r="C17" s="86">
        <v>4649</v>
      </c>
      <c r="D17" s="87" t="s">
        <v>823</v>
      </c>
      <c r="E17" s="56" t="s">
        <v>2130</v>
      </c>
      <c r="F17" s="121">
        <v>691733.16</v>
      </c>
      <c r="G17" s="121">
        <v>12300</v>
      </c>
      <c r="H17" s="121">
        <v>215834.56</v>
      </c>
      <c r="K17" s="56">
        <v>753129.18</v>
      </c>
      <c r="L17" s="56">
        <v>26092.6</v>
      </c>
      <c r="P17" s="270">
        <v>83400</v>
      </c>
      <c r="U17" s="56">
        <v>142817.46</v>
      </c>
      <c r="V17" s="56">
        <v>2287723.02</v>
      </c>
      <c r="W17" s="98">
        <v>654106.68000000005</v>
      </c>
      <c r="Z17" s="98">
        <v>921807</v>
      </c>
      <c r="AB17" s="122">
        <v>1129941</v>
      </c>
      <c r="AE17" s="122">
        <v>399673.21</v>
      </c>
      <c r="AF17" s="122">
        <v>43859</v>
      </c>
      <c r="AJ17" s="83">
        <f t="shared" si="1"/>
        <v>919867.72</v>
      </c>
      <c r="AK17" s="21">
        <f t="shared" si="2"/>
        <v>83400</v>
      </c>
      <c r="AL17" s="84">
        <f t="shared" si="3"/>
        <v>836467.72</v>
      </c>
      <c r="AM17" s="24">
        <f t="shared" si="4"/>
        <v>1575913.6800000002</v>
      </c>
      <c r="AN17" s="25">
        <f t="shared" si="5"/>
        <v>1573473.21</v>
      </c>
      <c r="AO17" s="16">
        <f t="shared" si="6"/>
        <v>2440.4700000002049</v>
      </c>
    </row>
    <row r="18" spans="1:41" ht="15" thickBot="1" x14ac:dyDescent="0.25">
      <c r="A18" s="62" t="s">
        <v>302</v>
      </c>
      <c r="B18" s="62" t="s">
        <v>43</v>
      </c>
      <c r="C18" s="86">
        <v>8434</v>
      </c>
      <c r="D18" s="87" t="s">
        <v>824</v>
      </c>
      <c r="E18" s="56" t="s">
        <v>2131</v>
      </c>
      <c r="F18" s="121">
        <v>1779832.7</v>
      </c>
      <c r="G18" s="121">
        <v>40500</v>
      </c>
      <c r="H18" s="121">
        <v>252822.53</v>
      </c>
      <c r="K18" s="56">
        <v>678109.41</v>
      </c>
      <c r="L18" s="56">
        <v>564820.32999999996</v>
      </c>
      <c r="P18" s="270">
        <v>222629.73</v>
      </c>
      <c r="U18" s="56">
        <v>709899.24</v>
      </c>
      <c r="V18" s="56">
        <v>312292.87</v>
      </c>
      <c r="W18" s="98">
        <v>675955.4</v>
      </c>
      <c r="Z18" s="98">
        <v>881748</v>
      </c>
      <c r="AB18" s="122">
        <v>1240748</v>
      </c>
      <c r="AE18" s="122">
        <v>468956.11</v>
      </c>
      <c r="AF18" s="122">
        <v>113901.87</v>
      </c>
      <c r="AI18" s="122">
        <v>2713</v>
      </c>
      <c r="AJ18" s="83">
        <f t="shared" si="1"/>
        <v>2073155.23</v>
      </c>
      <c r="AK18" s="21">
        <f t="shared" si="2"/>
        <v>222629.73</v>
      </c>
      <c r="AL18" s="84">
        <f t="shared" si="3"/>
        <v>1850525.5</v>
      </c>
      <c r="AM18" s="24">
        <f t="shared" si="4"/>
        <v>1557703.4</v>
      </c>
      <c r="AN18" s="25">
        <f t="shared" si="5"/>
        <v>1826318.98</v>
      </c>
      <c r="AO18" s="16">
        <f t="shared" si="6"/>
        <v>-268615.58000000007</v>
      </c>
    </row>
    <row r="19" spans="1:41" ht="15" thickBot="1" x14ac:dyDescent="0.25">
      <c r="A19" s="62" t="s">
        <v>302</v>
      </c>
      <c r="B19" s="62" t="s">
        <v>43</v>
      </c>
      <c r="C19" s="86">
        <v>9149</v>
      </c>
      <c r="D19" s="87" t="s">
        <v>825</v>
      </c>
      <c r="E19" s="56" t="s">
        <v>2132</v>
      </c>
      <c r="F19" s="121">
        <v>2333076.5</v>
      </c>
      <c r="G19" s="121">
        <v>19769.759999999998</v>
      </c>
      <c r="H19" s="121">
        <v>511251.61</v>
      </c>
      <c r="K19" s="56">
        <v>317628.81</v>
      </c>
      <c r="L19" s="56">
        <v>396738.97</v>
      </c>
      <c r="P19" s="270">
        <v>183485.41</v>
      </c>
      <c r="Q19" s="270">
        <v>15000</v>
      </c>
      <c r="R19" s="270">
        <v>298930.06</v>
      </c>
      <c r="U19" s="56">
        <v>361624.81</v>
      </c>
      <c r="V19" s="56">
        <v>928313.81</v>
      </c>
      <c r="W19" s="98">
        <v>1090825.06</v>
      </c>
      <c r="Y19" s="98">
        <v>194.47</v>
      </c>
      <c r="Z19" s="98">
        <v>1143159</v>
      </c>
      <c r="AA19" s="98">
        <v>25000</v>
      </c>
      <c r="AB19" s="122">
        <v>1577049</v>
      </c>
      <c r="AE19" s="122">
        <v>353845.48</v>
      </c>
      <c r="AF19" s="122">
        <v>75770.14</v>
      </c>
      <c r="AJ19" s="83">
        <f t="shared" si="1"/>
        <v>2864097.8699999996</v>
      </c>
      <c r="AK19" s="21">
        <f t="shared" si="2"/>
        <v>497415.47</v>
      </c>
      <c r="AL19" s="84">
        <f t="shared" si="3"/>
        <v>2366682.3999999994</v>
      </c>
      <c r="AM19" s="24">
        <f t="shared" si="4"/>
        <v>2259178.5300000003</v>
      </c>
      <c r="AN19" s="25">
        <f t="shared" si="5"/>
        <v>2006664.6199999999</v>
      </c>
      <c r="AO19" s="16">
        <f t="shared" si="6"/>
        <v>252513.91000000038</v>
      </c>
    </row>
    <row r="20" spans="1:41" ht="15" thickBot="1" x14ac:dyDescent="0.25">
      <c r="A20" s="62" t="s">
        <v>302</v>
      </c>
      <c r="B20" s="62" t="s">
        <v>43</v>
      </c>
      <c r="C20" s="86">
        <v>6199</v>
      </c>
      <c r="D20" s="87" t="s">
        <v>826</v>
      </c>
      <c r="E20" s="56" t="s">
        <v>2133</v>
      </c>
      <c r="F20" s="121">
        <v>1974391.42</v>
      </c>
      <c r="G20" s="121">
        <v>102370.5</v>
      </c>
      <c r="H20" s="121">
        <v>447231.56</v>
      </c>
      <c r="K20" s="56">
        <v>327183.21999999997</v>
      </c>
      <c r="L20" s="56">
        <v>1072669.83</v>
      </c>
      <c r="O20" s="270">
        <v>1320</v>
      </c>
      <c r="P20" s="270">
        <v>130937.96</v>
      </c>
      <c r="S20" s="56">
        <v>217250</v>
      </c>
      <c r="U20" s="56">
        <v>636228.47</v>
      </c>
      <c r="V20" s="56">
        <v>955989.15</v>
      </c>
      <c r="W20" s="98">
        <v>325163.63</v>
      </c>
      <c r="Z20" s="98">
        <v>958110.8</v>
      </c>
      <c r="AA20" s="98">
        <v>18200</v>
      </c>
      <c r="AB20" s="122">
        <v>1156584.8</v>
      </c>
      <c r="AE20" s="122">
        <v>435133.37</v>
      </c>
      <c r="AF20" s="122">
        <v>93693.75</v>
      </c>
      <c r="AJ20" s="83">
        <f t="shared" si="1"/>
        <v>2523993.48</v>
      </c>
      <c r="AK20" s="21">
        <f t="shared" si="2"/>
        <v>132257.96000000002</v>
      </c>
      <c r="AL20" s="84">
        <f t="shared" si="3"/>
        <v>2391735.52</v>
      </c>
      <c r="AM20" s="24">
        <f t="shared" si="4"/>
        <v>1301474.4300000002</v>
      </c>
      <c r="AN20" s="25">
        <f t="shared" si="5"/>
        <v>1685411.92</v>
      </c>
      <c r="AO20" s="16">
        <f t="shared" si="6"/>
        <v>-383937.48999999976</v>
      </c>
    </row>
    <row r="21" spans="1:41" ht="15" thickBot="1" x14ac:dyDescent="0.25">
      <c r="A21" s="62" t="s">
        <v>302</v>
      </c>
      <c r="B21" s="62" t="s">
        <v>43</v>
      </c>
      <c r="C21" s="86">
        <v>5135</v>
      </c>
      <c r="D21" s="87" t="s">
        <v>827</v>
      </c>
      <c r="E21" s="56" t="s">
        <v>2134</v>
      </c>
      <c r="F21" s="121">
        <v>585785.78</v>
      </c>
      <c r="G21" s="121">
        <v>15800</v>
      </c>
      <c r="H21" s="121">
        <v>339758.82</v>
      </c>
      <c r="K21" s="56">
        <v>847990.33</v>
      </c>
      <c r="L21" s="56">
        <v>337556.28</v>
      </c>
      <c r="O21" s="270">
        <v>0</v>
      </c>
      <c r="P21" s="270">
        <v>148377.17000000001</v>
      </c>
      <c r="U21" s="56">
        <v>288735.11</v>
      </c>
      <c r="V21" s="56">
        <v>1540469.93</v>
      </c>
      <c r="W21" s="98">
        <v>631964.85</v>
      </c>
      <c r="Z21" s="98">
        <v>130893</v>
      </c>
      <c r="AA21" s="98">
        <v>200000</v>
      </c>
      <c r="AB21" s="122">
        <v>458166</v>
      </c>
      <c r="AE21" s="122">
        <v>356453.14</v>
      </c>
      <c r="AF21" s="122">
        <v>120291.44</v>
      </c>
      <c r="AJ21" s="83">
        <f t="shared" si="1"/>
        <v>941344.60000000009</v>
      </c>
      <c r="AK21" s="21">
        <f t="shared" si="2"/>
        <v>148377.17000000001</v>
      </c>
      <c r="AL21" s="84">
        <f t="shared" si="3"/>
        <v>792967.43</v>
      </c>
      <c r="AM21" s="24">
        <f t="shared" si="4"/>
        <v>962857.85</v>
      </c>
      <c r="AN21" s="25">
        <f t="shared" si="5"/>
        <v>934910.58000000007</v>
      </c>
      <c r="AO21" s="16">
        <f t="shared" si="6"/>
        <v>27947.269999999902</v>
      </c>
    </row>
    <row r="22" spans="1:41" ht="15" thickBot="1" x14ac:dyDescent="0.25">
      <c r="A22" s="62" t="s">
        <v>302</v>
      </c>
      <c r="B22" s="62" t="s">
        <v>43</v>
      </c>
      <c r="C22" s="86">
        <v>10482</v>
      </c>
      <c r="D22" s="87" t="s">
        <v>828</v>
      </c>
      <c r="E22" s="56" t="s">
        <v>2135</v>
      </c>
      <c r="F22" s="121">
        <v>2725377.43</v>
      </c>
      <c r="G22" s="121">
        <v>41400</v>
      </c>
      <c r="H22" s="121">
        <v>416342.05</v>
      </c>
      <c r="K22" s="56">
        <v>424210.13</v>
      </c>
      <c r="L22" s="56">
        <v>102832.15</v>
      </c>
      <c r="P22" s="270">
        <v>167500</v>
      </c>
      <c r="U22" s="56">
        <v>600209.18000000005</v>
      </c>
      <c r="V22" s="56">
        <v>2399548.4500000002</v>
      </c>
      <c r="W22" s="98">
        <v>940332.69</v>
      </c>
      <c r="Z22" s="98">
        <v>1303490</v>
      </c>
      <c r="AA22" s="98">
        <v>9115</v>
      </c>
      <c r="AB22" s="122">
        <v>1765287</v>
      </c>
      <c r="AE22" s="122">
        <v>393268.67</v>
      </c>
      <c r="AF22" s="122">
        <v>18758.560000000001</v>
      </c>
      <c r="AI22" s="122">
        <v>80385</v>
      </c>
      <c r="AJ22" s="83">
        <f t="shared" si="1"/>
        <v>3183119.48</v>
      </c>
      <c r="AK22" s="21">
        <f t="shared" si="2"/>
        <v>167500</v>
      </c>
      <c r="AL22" s="84">
        <f t="shared" si="3"/>
        <v>3015619.48</v>
      </c>
      <c r="AM22" s="24">
        <f t="shared" si="4"/>
        <v>2252937.69</v>
      </c>
      <c r="AN22" s="25">
        <f t="shared" si="5"/>
        <v>2257699.23</v>
      </c>
      <c r="AO22" s="16">
        <f t="shared" si="6"/>
        <v>-4761.5400000000373</v>
      </c>
    </row>
    <row r="23" spans="1:41" ht="15" thickBot="1" x14ac:dyDescent="0.25">
      <c r="A23" s="62" t="s">
        <v>302</v>
      </c>
      <c r="B23" s="62" t="s">
        <v>43</v>
      </c>
      <c r="C23" s="86">
        <v>8929</v>
      </c>
      <c r="D23" s="87" t="s">
        <v>829</v>
      </c>
      <c r="E23" s="56" t="s">
        <v>2136</v>
      </c>
      <c r="F23" s="121">
        <v>778758.01</v>
      </c>
      <c r="G23" s="121">
        <v>50838.5</v>
      </c>
      <c r="H23" s="121">
        <v>411887.01</v>
      </c>
      <c r="K23" s="56">
        <v>667915.74</v>
      </c>
      <c r="L23" s="56">
        <v>1506363.29</v>
      </c>
      <c r="O23" s="270">
        <v>24355</v>
      </c>
      <c r="P23" s="270">
        <v>123784.12</v>
      </c>
      <c r="Q23" s="270">
        <v>52466</v>
      </c>
      <c r="U23" s="56">
        <v>583192.07999999996</v>
      </c>
      <c r="V23" s="56">
        <v>3847094.62</v>
      </c>
      <c r="W23" s="98">
        <v>738678.79</v>
      </c>
      <c r="Z23" s="98">
        <v>1164866.5</v>
      </c>
      <c r="AA23" s="98">
        <v>12500</v>
      </c>
      <c r="AB23" s="122">
        <v>1568896.5</v>
      </c>
      <c r="AE23" s="122">
        <v>437498.9</v>
      </c>
      <c r="AF23" s="122">
        <v>211902.49</v>
      </c>
      <c r="AJ23" s="83">
        <f t="shared" si="1"/>
        <v>1241483.52</v>
      </c>
      <c r="AK23" s="21">
        <f t="shared" si="2"/>
        <v>200605.12</v>
      </c>
      <c r="AL23" s="84">
        <f t="shared" si="3"/>
        <v>1040878.4</v>
      </c>
      <c r="AM23" s="24">
        <f t="shared" si="4"/>
        <v>1916045.29</v>
      </c>
      <c r="AN23" s="25">
        <f t="shared" si="5"/>
        <v>2218297.8899999997</v>
      </c>
      <c r="AO23" s="16">
        <f t="shared" si="6"/>
        <v>-302252.59999999963</v>
      </c>
    </row>
    <row r="24" spans="1:41" ht="15" thickBot="1" x14ac:dyDescent="0.25">
      <c r="A24" s="62" t="s">
        <v>302</v>
      </c>
      <c r="B24" s="62" t="s">
        <v>43</v>
      </c>
      <c r="C24" s="86">
        <v>13938</v>
      </c>
      <c r="D24" s="87" t="s">
        <v>830</v>
      </c>
      <c r="E24" s="56" t="s">
        <v>2137</v>
      </c>
      <c r="F24" s="121">
        <v>2241415.4500000002</v>
      </c>
      <c r="G24" s="121">
        <v>252628</v>
      </c>
      <c r="H24" s="121">
        <v>566929.53</v>
      </c>
      <c r="K24" s="56">
        <v>4</v>
      </c>
      <c r="L24" s="56">
        <v>1089354.71</v>
      </c>
      <c r="O24" s="270">
        <v>9000</v>
      </c>
      <c r="P24" s="270">
        <v>277417.40999999997</v>
      </c>
      <c r="Q24" s="270">
        <v>45590</v>
      </c>
      <c r="U24" s="56">
        <v>646812.43000000005</v>
      </c>
      <c r="V24" s="56">
        <v>2781867.7</v>
      </c>
      <c r="W24" s="98">
        <v>1070630.43</v>
      </c>
      <c r="Z24" s="98">
        <v>1437765</v>
      </c>
      <c r="AA24" s="98">
        <v>5272</v>
      </c>
      <c r="AB24" s="122">
        <v>1991664</v>
      </c>
      <c r="AE24" s="122">
        <v>602829.46</v>
      </c>
      <c r="AF24" s="122">
        <v>86742.12</v>
      </c>
      <c r="AJ24" s="83">
        <f t="shared" si="1"/>
        <v>3060972.9800000004</v>
      </c>
      <c r="AK24" s="21">
        <f t="shared" si="2"/>
        <v>332007.40999999997</v>
      </c>
      <c r="AL24" s="84">
        <f t="shared" si="3"/>
        <v>2728965.5700000003</v>
      </c>
      <c r="AM24" s="24">
        <f t="shared" si="4"/>
        <v>2513667.4299999997</v>
      </c>
      <c r="AN24" s="25">
        <f t="shared" si="5"/>
        <v>2681235.58</v>
      </c>
      <c r="AO24" s="16">
        <f t="shared" si="6"/>
        <v>-167568.15000000037</v>
      </c>
    </row>
    <row r="25" spans="1:41" ht="15" thickBot="1" x14ac:dyDescent="0.25">
      <c r="A25" s="62" t="s">
        <v>302</v>
      </c>
      <c r="B25" s="62" t="s">
        <v>43</v>
      </c>
      <c r="C25" s="86">
        <v>6484</v>
      </c>
      <c r="D25" s="87" t="s">
        <v>831</v>
      </c>
      <c r="E25" s="56" t="s">
        <v>2138</v>
      </c>
      <c r="F25" s="121">
        <v>1454818.81</v>
      </c>
      <c r="G25" s="121">
        <v>20563.849999999999</v>
      </c>
      <c r="H25" s="121">
        <v>554360.37</v>
      </c>
      <c r="K25" s="56">
        <v>575134.1</v>
      </c>
      <c r="L25" s="56">
        <v>262404.3</v>
      </c>
      <c r="O25" s="270">
        <v>8051</v>
      </c>
      <c r="P25" s="270">
        <v>187681.69</v>
      </c>
      <c r="Q25" s="270">
        <v>200</v>
      </c>
      <c r="U25" s="56">
        <v>370570.1</v>
      </c>
      <c r="V25" s="56">
        <v>1887309.56</v>
      </c>
      <c r="W25" s="98">
        <v>533735.91</v>
      </c>
      <c r="Z25" s="98">
        <v>1202665</v>
      </c>
      <c r="AA25" s="98">
        <v>57172</v>
      </c>
      <c r="AB25" s="122">
        <v>1442563</v>
      </c>
      <c r="AE25" s="122">
        <v>402268.82</v>
      </c>
      <c r="AF25" s="122">
        <v>86716.35</v>
      </c>
      <c r="AJ25" s="83">
        <f t="shared" si="1"/>
        <v>2029743.0300000003</v>
      </c>
      <c r="AK25" s="21">
        <f t="shared" si="2"/>
        <v>195932.69</v>
      </c>
      <c r="AL25" s="84">
        <f t="shared" si="3"/>
        <v>1833810.3400000003</v>
      </c>
      <c r="AM25" s="24">
        <f t="shared" si="4"/>
        <v>1793572.9100000001</v>
      </c>
      <c r="AN25" s="25">
        <f t="shared" si="5"/>
        <v>1931548.1700000002</v>
      </c>
      <c r="AO25" s="16">
        <f t="shared" si="6"/>
        <v>-137975.26</v>
      </c>
    </row>
    <row r="26" spans="1:41" ht="15" thickBot="1" x14ac:dyDescent="0.25">
      <c r="A26" s="62" t="s">
        <v>302</v>
      </c>
      <c r="B26" s="62" t="s">
        <v>43</v>
      </c>
      <c r="C26" s="86">
        <v>4852</v>
      </c>
      <c r="D26" s="87" t="s">
        <v>832</v>
      </c>
      <c r="E26" s="56" t="s">
        <v>2139</v>
      </c>
      <c r="F26" s="121">
        <v>1102188.6299999999</v>
      </c>
      <c r="G26" s="121">
        <v>21200</v>
      </c>
      <c r="H26" s="121">
        <v>357370.37</v>
      </c>
      <c r="K26" s="56">
        <v>1192003.42</v>
      </c>
      <c r="L26" s="56">
        <v>313986.12</v>
      </c>
      <c r="O26" s="270">
        <v>7749</v>
      </c>
      <c r="P26" s="270">
        <v>102036.52</v>
      </c>
      <c r="Q26" s="270">
        <v>34.92</v>
      </c>
      <c r="U26" s="56">
        <v>245595.88</v>
      </c>
      <c r="V26" s="56">
        <v>2302867.0299999998</v>
      </c>
      <c r="W26" s="98">
        <v>436896.96</v>
      </c>
      <c r="Z26" s="98">
        <v>590576</v>
      </c>
      <c r="AA26" s="98">
        <v>13900</v>
      </c>
      <c r="AB26" s="122">
        <v>742889</v>
      </c>
      <c r="AD26" s="122">
        <v>3320</v>
      </c>
      <c r="AE26" s="122">
        <v>281411.42</v>
      </c>
      <c r="AF26" s="122">
        <v>83230.52</v>
      </c>
      <c r="AJ26" s="83">
        <f t="shared" si="1"/>
        <v>1480759</v>
      </c>
      <c r="AK26" s="21">
        <f t="shared" si="2"/>
        <v>109820.44</v>
      </c>
      <c r="AL26" s="84">
        <f t="shared" si="3"/>
        <v>1370938.56</v>
      </c>
      <c r="AM26" s="24">
        <f t="shared" si="4"/>
        <v>1041372.96</v>
      </c>
      <c r="AN26" s="25">
        <f t="shared" si="5"/>
        <v>1110850.94</v>
      </c>
      <c r="AO26" s="16">
        <f t="shared" si="6"/>
        <v>-69477.979999999981</v>
      </c>
    </row>
    <row r="27" spans="1:41" ht="15" thickBot="1" x14ac:dyDescent="0.25">
      <c r="A27" s="62" t="s">
        <v>302</v>
      </c>
      <c r="B27" s="62" t="s">
        <v>43</v>
      </c>
      <c r="C27" s="86">
        <v>5055</v>
      </c>
      <c r="D27" s="87" t="s">
        <v>833</v>
      </c>
      <c r="E27" s="56" t="s">
        <v>2140</v>
      </c>
      <c r="F27" s="121">
        <v>837330.48</v>
      </c>
      <c r="G27" s="121">
        <v>13600</v>
      </c>
      <c r="H27" s="121">
        <v>345448.22</v>
      </c>
      <c r="K27" s="56">
        <v>321090.59999999998</v>
      </c>
      <c r="L27" s="56">
        <v>564872.36</v>
      </c>
      <c r="O27" s="270">
        <v>2300</v>
      </c>
      <c r="P27" s="270">
        <v>102862.51</v>
      </c>
      <c r="U27" s="56">
        <v>-85320.55</v>
      </c>
      <c r="V27" s="56">
        <v>1722667.58</v>
      </c>
      <c r="W27" s="98">
        <v>603310.01</v>
      </c>
      <c r="X27" s="98">
        <v>229995</v>
      </c>
      <c r="Z27" s="98">
        <v>394212</v>
      </c>
      <c r="AB27" s="122">
        <v>724417.58</v>
      </c>
      <c r="AE27" s="122">
        <v>350736.22</v>
      </c>
      <c r="AF27" s="122">
        <v>79078.399999999994</v>
      </c>
      <c r="AJ27" s="83">
        <f t="shared" si="1"/>
        <v>1196378.7</v>
      </c>
      <c r="AK27" s="21">
        <f t="shared" si="2"/>
        <v>105162.51</v>
      </c>
      <c r="AL27" s="84">
        <f t="shared" si="3"/>
        <v>1091216.19</v>
      </c>
      <c r="AM27" s="24">
        <f t="shared" si="4"/>
        <v>1227517.01</v>
      </c>
      <c r="AN27" s="25">
        <f t="shared" si="5"/>
        <v>1154232.1999999997</v>
      </c>
      <c r="AO27" s="16">
        <f t="shared" si="6"/>
        <v>73284.810000000289</v>
      </c>
    </row>
    <row r="28" spans="1:41" ht="15" thickBot="1" x14ac:dyDescent="0.25">
      <c r="A28" s="62" t="s">
        <v>302</v>
      </c>
      <c r="B28" s="62" t="s">
        <v>43</v>
      </c>
      <c r="C28" s="86">
        <v>5073</v>
      </c>
      <c r="D28" s="87" t="s">
        <v>834</v>
      </c>
      <c r="E28" s="56" t="s">
        <v>2141</v>
      </c>
      <c r="F28" s="121">
        <v>967673.67</v>
      </c>
      <c r="G28" s="121">
        <v>16465</v>
      </c>
      <c r="H28" s="121">
        <v>558277.13</v>
      </c>
      <c r="K28" s="56">
        <v>173405</v>
      </c>
      <c r="L28" s="56">
        <v>480816.57</v>
      </c>
      <c r="P28" s="270">
        <v>211871.04</v>
      </c>
      <c r="Q28" s="270">
        <v>19587</v>
      </c>
      <c r="U28" s="56">
        <v>682575.64</v>
      </c>
      <c r="V28" s="56">
        <v>2074532.05</v>
      </c>
      <c r="W28" s="98">
        <v>500986.52</v>
      </c>
      <c r="Z28" s="98">
        <v>728647.5</v>
      </c>
      <c r="AB28" s="122">
        <v>929057.5</v>
      </c>
      <c r="AE28" s="122">
        <v>478887.58</v>
      </c>
      <c r="AF28" s="122">
        <v>654204.67000000004</v>
      </c>
      <c r="AJ28" s="83">
        <f t="shared" si="1"/>
        <v>1542415.8</v>
      </c>
      <c r="AK28" s="21">
        <f t="shared" si="2"/>
        <v>231458.04</v>
      </c>
      <c r="AL28" s="84">
        <f t="shared" si="3"/>
        <v>1310957.76</v>
      </c>
      <c r="AM28" s="24">
        <f t="shared" si="4"/>
        <v>1229634.02</v>
      </c>
      <c r="AN28" s="25">
        <f t="shared" si="5"/>
        <v>2062149.75</v>
      </c>
      <c r="AO28" s="16">
        <f t="shared" si="6"/>
        <v>-832515.73</v>
      </c>
    </row>
    <row r="29" spans="1:41" ht="15" thickBot="1" x14ac:dyDescent="0.25">
      <c r="A29" s="62" t="s">
        <v>302</v>
      </c>
      <c r="B29" s="62" t="s">
        <v>43</v>
      </c>
      <c r="C29" s="86">
        <v>4573</v>
      </c>
      <c r="D29" s="87" t="s">
        <v>1426</v>
      </c>
      <c r="E29" s="56" t="s">
        <v>2142</v>
      </c>
      <c r="F29" s="121">
        <v>542528.98</v>
      </c>
      <c r="G29" s="121">
        <v>13330.31</v>
      </c>
      <c r="H29" s="121">
        <v>176594.78</v>
      </c>
      <c r="K29" s="56">
        <v>663594.38</v>
      </c>
      <c r="L29" s="56">
        <v>435640.95</v>
      </c>
      <c r="O29" s="270">
        <v>9150</v>
      </c>
      <c r="P29" s="270">
        <v>144834.96</v>
      </c>
      <c r="U29" s="56">
        <v>-47470.13</v>
      </c>
      <c r="V29" s="56">
        <v>900591.29</v>
      </c>
      <c r="W29" s="98">
        <v>450342.73</v>
      </c>
      <c r="Z29" s="98">
        <v>595143.69999999995</v>
      </c>
      <c r="AB29" s="122">
        <v>742748.7</v>
      </c>
      <c r="AE29" s="122">
        <v>348784.94</v>
      </c>
      <c r="AF29" s="122">
        <v>85000.639999999999</v>
      </c>
      <c r="AJ29" s="83">
        <f t="shared" si="1"/>
        <v>732454.07000000007</v>
      </c>
      <c r="AK29" s="21">
        <f t="shared" si="2"/>
        <v>153984.95999999999</v>
      </c>
      <c r="AL29" s="84">
        <f t="shared" si="3"/>
        <v>578469.1100000001</v>
      </c>
      <c r="AM29" s="24">
        <f t="shared" si="4"/>
        <v>1045486.4299999999</v>
      </c>
      <c r="AN29" s="25">
        <f t="shared" si="5"/>
        <v>1176534.2799999998</v>
      </c>
      <c r="AO29" s="16">
        <f t="shared" si="6"/>
        <v>-131047.84999999986</v>
      </c>
    </row>
    <row r="30" spans="1:41" ht="15" thickBot="1" x14ac:dyDescent="0.25">
      <c r="A30" s="62" t="s">
        <v>302</v>
      </c>
      <c r="B30" s="62" t="s">
        <v>43</v>
      </c>
      <c r="C30" s="86">
        <v>7350</v>
      </c>
      <c r="D30" s="87" t="s">
        <v>836</v>
      </c>
      <c r="E30" s="56" t="s">
        <v>2143</v>
      </c>
      <c r="F30" s="121">
        <v>1196539.19</v>
      </c>
      <c r="G30" s="121">
        <v>30710</v>
      </c>
      <c r="H30" s="121">
        <v>243011.35</v>
      </c>
      <c r="K30" s="56">
        <v>672662.37</v>
      </c>
      <c r="L30" s="56">
        <v>1062517.8899999999</v>
      </c>
      <c r="P30" s="270">
        <v>139857.06</v>
      </c>
      <c r="Q30" s="270">
        <v>5000</v>
      </c>
      <c r="U30" s="56">
        <v>368063.4</v>
      </c>
      <c r="V30" s="56">
        <v>2673935.1</v>
      </c>
      <c r="W30" s="98">
        <v>666997.32999999996</v>
      </c>
      <c r="Z30" s="98">
        <v>770199</v>
      </c>
      <c r="AA30" s="98">
        <v>69820</v>
      </c>
      <c r="AB30" s="122">
        <v>1221539</v>
      </c>
      <c r="AE30" s="122">
        <v>345878.11</v>
      </c>
      <c r="AF30" s="122">
        <v>143075.51999999999</v>
      </c>
      <c r="AJ30" s="83">
        <f t="shared" si="1"/>
        <v>1470260.54</v>
      </c>
      <c r="AK30" s="21">
        <f t="shared" si="2"/>
        <v>144857.06</v>
      </c>
      <c r="AL30" s="84">
        <f t="shared" si="3"/>
        <v>1325403.48</v>
      </c>
      <c r="AM30" s="24">
        <f t="shared" si="4"/>
        <v>1507016.33</v>
      </c>
      <c r="AN30" s="25">
        <f t="shared" si="5"/>
        <v>1710492.63</v>
      </c>
      <c r="AO30" s="16">
        <f t="shared" si="6"/>
        <v>-203476.29999999981</v>
      </c>
    </row>
    <row r="31" spans="1:41" ht="15" thickBot="1" x14ac:dyDescent="0.25">
      <c r="A31" s="62" t="s">
        <v>302</v>
      </c>
      <c r="B31" s="62" t="s">
        <v>43</v>
      </c>
      <c r="C31" s="86">
        <v>5666</v>
      </c>
      <c r="D31" s="87" t="s">
        <v>837</v>
      </c>
      <c r="E31" s="56" t="s">
        <v>2144</v>
      </c>
      <c r="F31" s="121">
        <v>2067154.59</v>
      </c>
      <c r="G31" s="121">
        <v>28600</v>
      </c>
      <c r="H31" s="121">
        <v>206770.57</v>
      </c>
      <c r="K31" s="56">
        <v>580004.68000000005</v>
      </c>
      <c r="L31" s="56">
        <v>189126.22</v>
      </c>
      <c r="O31" s="270">
        <v>1600</v>
      </c>
      <c r="P31" s="270">
        <v>87785</v>
      </c>
      <c r="U31" s="56">
        <v>374270.51</v>
      </c>
      <c r="V31" s="56">
        <v>1942985.43</v>
      </c>
      <c r="W31" s="98">
        <v>564187.89</v>
      </c>
      <c r="X31" s="98">
        <v>10000</v>
      </c>
      <c r="Z31" s="98">
        <v>404705</v>
      </c>
      <c r="AB31" s="122">
        <v>570765</v>
      </c>
      <c r="AE31" s="122">
        <v>366774.23</v>
      </c>
      <c r="AF31" s="122">
        <v>99338.66</v>
      </c>
      <c r="AJ31" s="83">
        <f t="shared" si="1"/>
        <v>2302525.16</v>
      </c>
      <c r="AK31" s="21">
        <f t="shared" si="2"/>
        <v>89385</v>
      </c>
      <c r="AL31" s="84">
        <f t="shared" si="3"/>
        <v>2213140.16</v>
      </c>
      <c r="AM31" s="24">
        <f t="shared" si="4"/>
        <v>978892.89</v>
      </c>
      <c r="AN31" s="25">
        <f t="shared" si="5"/>
        <v>1036877.89</v>
      </c>
      <c r="AO31" s="16">
        <f t="shared" si="6"/>
        <v>-57985</v>
      </c>
    </row>
    <row r="32" spans="1:41" ht="15" thickBot="1" x14ac:dyDescent="0.25">
      <c r="A32" s="62" t="s">
        <v>302</v>
      </c>
      <c r="B32" s="62" t="s">
        <v>43</v>
      </c>
      <c r="C32" s="86">
        <v>5772</v>
      </c>
      <c r="D32" s="87" t="s">
        <v>838</v>
      </c>
      <c r="E32" s="56" t="s">
        <v>2145</v>
      </c>
      <c r="F32" s="121">
        <v>945731.77</v>
      </c>
      <c r="G32" s="121">
        <v>160589.62</v>
      </c>
      <c r="H32" s="121">
        <v>371678.82</v>
      </c>
      <c r="K32" s="56">
        <v>24018.07</v>
      </c>
      <c r="L32" s="56">
        <v>114950.66</v>
      </c>
      <c r="O32" s="270">
        <v>28050</v>
      </c>
      <c r="P32" s="270">
        <v>96800</v>
      </c>
      <c r="Q32" s="270">
        <v>11000</v>
      </c>
      <c r="U32" s="56">
        <v>96373.43</v>
      </c>
      <c r="V32" s="56">
        <v>2306439.37</v>
      </c>
      <c r="W32" s="98">
        <v>552218.15</v>
      </c>
      <c r="Z32" s="98">
        <v>820340</v>
      </c>
      <c r="AB32" s="122">
        <v>989140</v>
      </c>
      <c r="AE32" s="122">
        <v>343209.33</v>
      </c>
      <c r="AF32" s="122">
        <v>5210.5</v>
      </c>
      <c r="AJ32" s="83">
        <f t="shared" si="1"/>
        <v>1478000.2100000002</v>
      </c>
      <c r="AK32" s="21">
        <f t="shared" si="2"/>
        <v>135850</v>
      </c>
      <c r="AL32" s="84">
        <f t="shared" si="3"/>
        <v>1342150.2100000002</v>
      </c>
      <c r="AM32" s="24">
        <f t="shared" si="4"/>
        <v>1372558.15</v>
      </c>
      <c r="AN32" s="25">
        <f t="shared" si="5"/>
        <v>1337559.83</v>
      </c>
      <c r="AO32" s="16">
        <f t="shared" si="6"/>
        <v>34998.319999999832</v>
      </c>
    </row>
    <row r="33" spans="1:41" ht="15" thickBot="1" x14ac:dyDescent="0.25">
      <c r="A33" s="62" t="s">
        <v>302</v>
      </c>
      <c r="B33" s="62" t="s">
        <v>43</v>
      </c>
      <c r="C33" s="86">
        <v>3690</v>
      </c>
      <c r="D33" s="87" t="s">
        <v>839</v>
      </c>
      <c r="E33" s="56" t="s">
        <v>2146</v>
      </c>
      <c r="F33" s="121">
        <v>974814.91</v>
      </c>
      <c r="G33" s="121">
        <v>5465.27</v>
      </c>
      <c r="H33" s="121">
        <v>156801.96</v>
      </c>
      <c r="K33" s="56">
        <v>360986.99</v>
      </c>
      <c r="L33" s="56">
        <v>475361.2</v>
      </c>
      <c r="O33" s="270">
        <v>3060</v>
      </c>
      <c r="P33" s="270">
        <v>83185</v>
      </c>
      <c r="Q33" s="270">
        <v>5000</v>
      </c>
      <c r="U33" s="56">
        <v>205416.34</v>
      </c>
      <c r="V33" s="56">
        <v>1600056.47</v>
      </c>
      <c r="W33" s="98">
        <v>587219.37</v>
      </c>
      <c r="Z33" s="98">
        <v>607031</v>
      </c>
      <c r="AA33" s="98">
        <v>4800</v>
      </c>
      <c r="AB33" s="122">
        <v>736996</v>
      </c>
      <c r="AE33" s="122">
        <v>269466.89</v>
      </c>
      <c r="AF33" s="122">
        <v>82301.3</v>
      </c>
      <c r="AJ33" s="83">
        <f t="shared" si="1"/>
        <v>1137082.1400000001</v>
      </c>
      <c r="AK33" s="21">
        <f t="shared" si="2"/>
        <v>91245</v>
      </c>
      <c r="AL33" s="84">
        <f t="shared" si="3"/>
        <v>1045837.1400000001</v>
      </c>
      <c r="AM33" s="24">
        <f t="shared" si="4"/>
        <v>1199050.3700000001</v>
      </c>
      <c r="AN33" s="25">
        <f t="shared" si="5"/>
        <v>1088764.19</v>
      </c>
      <c r="AO33" s="16">
        <f t="shared" si="6"/>
        <v>110286.18000000017</v>
      </c>
    </row>
    <row r="34" spans="1:41" ht="15" thickBot="1" x14ac:dyDescent="0.25">
      <c r="A34" s="62" t="s">
        <v>302</v>
      </c>
      <c r="B34" s="62" t="s">
        <v>43</v>
      </c>
      <c r="C34" s="86">
        <v>6191</v>
      </c>
      <c r="D34" s="87" t="s">
        <v>840</v>
      </c>
      <c r="E34" s="56" t="s">
        <v>2292</v>
      </c>
      <c r="F34" s="121">
        <v>793556.09</v>
      </c>
      <c r="G34" s="121">
        <v>30314.35</v>
      </c>
      <c r="H34" s="121">
        <v>469194.1</v>
      </c>
      <c r="K34" s="56">
        <v>565629.56000000006</v>
      </c>
      <c r="L34" s="56">
        <v>695590.51</v>
      </c>
      <c r="O34" s="270">
        <v>3000</v>
      </c>
      <c r="P34" s="270">
        <v>124742.69</v>
      </c>
      <c r="Q34" s="270">
        <v>15094</v>
      </c>
      <c r="U34" s="56">
        <v>377994.26</v>
      </c>
      <c r="V34" s="56">
        <v>2970314.75</v>
      </c>
      <c r="W34" s="98">
        <v>668030.46</v>
      </c>
      <c r="Y34" s="98">
        <v>0.51</v>
      </c>
      <c r="Z34" s="98">
        <v>516110</v>
      </c>
      <c r="AA34" s="98">
        <v>20000</v>
      </c>
      <c r="AB34" s="122">
        <v>819919</v>
      </c>
      <c r="AE34" s="122">
        <v>350421.69</v>
      </c>
      <c r="AF34" s="122">
        <v>90881.52</v>
      </c>
      <c r="AH34" s="122">
        <v>1120</v>
      </c>
      <c r="AJ34" s="83">
        <f t="shared" si="1"/>
        <v>1293064.54</v>
      </c>
      <c r="AK34" s="21">
        <f t="shared" si="2"/>
        <v>142836.69</v>
      </c>
      <c r="AL34" s="84">
        <f t="shared" si="3"/>
        <v>1150227.8500000001</v>
      </c>
      <c r="AM34" s="24">
        <f t="shared" si="4"/>
        <v>1204140.97</v>
      </c>
      <c r="AN34" s="25">
        <f t="shared" si="5"/>
        <v>1262342.21</v>
      </c>
      <c r="AO34" s="16">
        <f t="shared" si="6"/>
        <v>-58201.239999999991</v>
      </c>
    </row>
    <row r="35" spans="1:41" ht="15" thickBot="1" x14ac:dyDescent="0.25">
      <c r="A35" s="62" t="s">
        <v>302</v>
      </c>
      <c r="B35" s="62" t="s">
        <v>43</v>
      </c>
      <c r="C35" s="86">
        <v>8132</v>
      </c>
      <c r="D35" s="87" t="s">
        <v>841</v>
      </c>
      <c r="E35" s="56" t="s">
        <v>2293</v>
      </c>
      <c r="F35" s="121">
        <v>1391378.05</v>
      </c>
      <c r="G35" s="121">
        <v>85145</v>
      </c>
      <c r="H35" s="121">
        <v>319152.73</v>
      </c>
      <c r="K35" s="56">
        <v>1192898.74</v>
      </c>
      <c r="L35" s="56">
        <v>954898.31</v>
      </c>
      <c r="O35" s="270">
        <v>0</v>
      </c>
      <c r="P35" s="270">
        <v>140914.60999999999</v>
      </c>
      <c r="Q35" s="270">
        <v>5000</v>
      </c>
      <c r="U35" s="56">
        <v>363660.41</v>
      </c>
      <c r="V35" s="56">
        <v>3203233.17</v>
      </c>
      <c r="W35" s="98">
        <v>954024.89</v>
      </c>
      <c r="X35" s="98">
        <v>35000</v>
      </c>
      <c r="Z35" s="98">
        <v>353599</v>
      </c>
      <c r="AA35" s="98">
        <v>2400</v>
      </c>
      <c r="AB35" s="122">
        <v>816453</v>
      </c>
      <c r="AE35" s="122">
        <v>393217.64</v>
      </c>
      <c r="AF35" s="122">
        <v>91570.68</v>
      </c>
      <c r="AJ35" s="83">
        <f t="shared" si="1"/>
        <v>1795675.78</v>
      </c>
      <c r="AK35" s="21">
        <f t="shared" si="2"/>
        <v>145914.60999999999</v>
      </c>
      <c r="AL35" s="84">
        <f t="shared" si="3"/>
        <v>1649761.17</v>
      </c>
      <c r="AM35" s="24">
        <f t="shared" si="4"/>
        <v>1345023.8900000001</v>
      </c>
      <c r="AN35" s="25">
        <f t="shared" si="5"/>
        <v>1301241.32</v>
      </c>
      <c r="AO35" s="16">
        <f t="shared" si="6"/>
        <v>43782.570000000065</v>
      </c>
    </row>
    <row r="36" spans="1:41" ht="15" thickBot="1" x14ac:dyDescent="0.25">
      <c r="A36" s="62" t="s">
        <v>302</v>
      </c>
      <c r="B36" s="62" t="s">
        <v>43</v>
      </c>
      <c r="C36" s="86">
        <v>2634</v>
      </c>
      <c r="D36" s="87" t="s">
        <v>842</v>
      </c>
      <c r="E36" s="56" t="s">
        <v>2294</v>
      </c>
      <c r="F36" s="121">
        <v>622417.4</v>
      </c>
      <c r="G36" s="121">
        <v>54000.81</v>
      </c>
      <c r="H36" s="121">
        <v>199323.98</v>
      </c>
      <c r="K36" s="56">
        <v>68416.789999999994</v>
      </c>
      <c r="L36" s="56">
        <v>158800.74</v>
      </c>
      <c r="P36" s="270">
        <v>75662.23</v>
      </c>
      <c r="Q36" s="270">
        <v>12226</v>
      </c>
      <c r="U36" s="56">
        <v>79557</v>
      </c>
      <c r="V36" s="56">
        <v>2001291.5</v>
      </c>
      <c r="W36" s="98">
        <v>463312.28</v>
      </c>
      <c r="Z36" s="98">
        <v>399413</v>
      </c>
      <c r="AA36" s="98">
        <v>7388</v>
      </c>
      <c r="AB36" s="122">
        <v>456601</v>
      </c>
      <c r="AE36" s="122">
        <v>187767.75</v>
      </c>
      <c r="AF36" s="122">
        <v>31800.79</v>
      </c>
      <c r="AJ36" s="83">
        <f t="shared" si="1"/>
        <v>875742.19</v>
      </c>
      <c r="AK36" s="21">
        <f t="shared" si="2"/>
        <v>87888.23</v>
      </c>
      <c r="AL36" s="84">
        <f t="shared" si="3"/>
        <v>787853.96</v>
      </c>
      <c r="AM36" s="24">
        <f t="shared" si="4"/>
        <v>870113.28000000003</v>
      </c>
      <c r="AN36" s="25">
        <f t="shared" si="5"/>
        <v>676169.54</v>
      </c>
      <c r="AO36" s="16">
        <f t="shared" si="6"/>
        <v>193943.74</v>
      </c>
    </row>
    <row r="37" spans="1:41" ht="15" thickBot="1" x14ac:dyDescent="0.25">
      <c r="A37" s="62" t="s">
        <v>302</v>
      </c>
      <c r="B37" s="62" t="s">
        <v>43</v>
      </c>
      <c r="C37" s="86">
        <v>5394</v>
      </c>
      <c r="D37" s="87" t="s">
        <v>843</v>
      </c>
      <c r="E37" s="56" t="s">
        <v>2320</v>
      </c>
      <c r="F37" s="121">
        <v>771267.55</v>
      </c>
      <c r="G37" s="121">
        <v>15076.55</v>
      </c>
      <c r="H37" s="121">
        <v>182889.29</v>
      </c>
      <c r="K37" s="56">
        <v>1599919.12</v>
      </c>
      <c r="L37" s="56">
        <v>894446.01</v>
      </c>
      <c r="O37" s="270">
        <v>9000</v>
      </c>
      <c r="P37" s="270">
        <v>118884.62</v>
      </c>
      <c r="U37" s="56">
        <v>322501.8</v>
      </c>
      <c r="V37" s="56">
        <v>3800882.66</v>
      </c>
      <c r="W37" s="98">
        <v>534118.41</v>
      </c>
      <c r="AB37" s="122">
        <v>217163</v>
      </c>
      <c r="AD37" s="122">
        <v>6100</v>
      </c>
      <c r="AE37" s="122">
        <v>292360.40000000002</v>
      </c>
      <c r="AF37" s="122">
        <v>86695.14</v>
      </c>
      <c r="AJ37" s="83">
        <f t="shared" si="1"/>
        <v>969233.39000000013</v>
      </c>
      <c r="AK37" s="21">
        <f t="shared" si="2"/>
        <v>127884.62</v>
      </c>
      <c r="AL37" s="84">
        <f t="shared" si="3"/>
        <v>841348.77000000014</v>
      </c>
      <c r="AM37" s="24">
        <f t="shared" si="4"/>
        <v>534118.41</v>
      </c>
      <c r="AN37" s="25">
        <f t="shared" si="5"/>
        <v>602318.54</v>
      </c>
      <c r="AO37" s="16">
        <f t="shared" si="6"/>
        <v>-68200.13</v>
      </c>
    </row>
    <row r="38" spans="1:41" ht="15" thickBot="1" x14ac:dyDescent="0.25">
      <c r="A38" s="62" t="s">
        <v>306</v>
      </c>
      <c r="B38" s="62" t="s">
        <v>44</v>
      </c>
      <c r="C38" s="86">
        <v>3425</v>
      </c>
      <c r="D38" s="87" t="s">
        <v>844</v>
      </c>
      <c r="E38" s="56" t="s">
        <v>2147</v>
      </c>
      <c r="F38" s="121">
        <v>902284.07</v>
      </c>
      <c r="G38" s="121">
        <v>10311.5</v>
      </c>
      <c r="H38" s="121">
        <v>70254.52</v>
      </c>
      <c r="K38" s="56">
        <v>444390.1</v>
      </c>
      <c r="L38" s="56">
        <v>226255.48</v>
      </c>
      <c r="O38" s="270">
        <v>2500</v>
      </c>
      <c r="P38" s="270">
        <v>67769.77</v>
      </c>
      <c r="R38" s="270">
        <v>0</v>
      </c>
      <c r="S38" s="56">
        <v>143098</v>
      </c>
      <c r="U38" s="56">
        <v>103083.5</v>
      </c>
      <c r="V38" s="56">
        <v>2024806.3999999999</v>
      </c>
      <c r="W38" s="98">
        <v>626103.23</v>
      </c>
      <c r="Z38" s="98">
        <v>442400</v>
      </c>
      <c r="AA38" s="98">
        <v>23806.12</v>
      </c>
      <c r="AB38" s="122">
        <v>642600</v>
      </c>
      <c r="AE38" s="122">
        <v>222912.03</v>
      </c>
      <c r="AF38" s="122">
        <v>52926.48</v>
      </c>
      <c r="AI38" s="122">
        <v>14632</v>
      </c>
      <c r="AJ38" s="83">
        <f t="shared" si="1"/>
        <v>982850.09</v>
      </c>
      <c r="AK38" s="21">
        <f t="shared" si="2"/>
        <v>70269.77</v>
      </c>
      <c r="AL38" s="84">
        <f t="shared" si="3"/>
        <v>912580.32</v>
      </c>
      <c r="AM38" s="24">
        <f t="shared" si="4"/>
        <v>1092309.3500000001</v>
      </c>
      <c r="AN38" s="25">
        <f t="shared" si="5"/>
        <v>933070.51</v>
      </c>
      <c r="AO38" s="16">
        <f t="shared" si="6"/>
        <v>159238.84000000008</v>
      </c>
    </row>
    <row r="39" spans="1:41" ht="15" thickBot="1" x14ac:dyDescent="0.25">
      <c r="A39" s="62" t="s">
        <v>306</v>
      </c>
      <c r="B39" s="62" t="s">
        <v>44</v>
      </c>
      <c r="C39" s="86">
        <v>4047</v>
      </c>
      <c r="D39" s="87" t="s">
        <v>845</v>
      </c>
      <c r="E39" s="56" t="s">
        <v>2148</v>
      </c>
      <c r="F39" s="121">
        <v>1363968.19</v>
      </c>
      <c r="G39" s="121">
        <v>52495.83</v>
      </c>
      <c r="H39" s="121">
        <v>76569.7</v>
      </c>
      <c r="K39" s="56">
        <v>388632.22</v>
      </c>
      <c r="L39" s="56">
        <v>259998.49</v>
      </c>
      <c r="O39" s="270">
        <v>0</v>
      </c>
      <c r="P39" s="270">
        <v>69867.570000000007</v>
      </c>
      <c r="Q39" s="270">
        <v>80000</v>
      </c>
      <c r="R39" s="270">
        <v>453.03</v>
      </c>
      <c r="U39" s="56">
        <v>172536.46</v>
      </c>
      <c r="V39" s="56">
        <v>2381908.6800000002</v>
      </c>
      <c r="W39" s="98">
        <v>609747.44999999995</v>
      </c>
      <c r="Z39" s="98">
        <v>452773.9</v>
      </c>
      <c r="AA39" s="98">
        <v>25992.5</v>
      </c>
      <c r="AB39" s="122">
        <v>660508.9</v>
      </c>
      <c r="AE39" s="122">
        <v>219607.2</v>
      </c>
      <c r="AF39" s="122">
        <v>71192.78</v>
      </c>
      <c r="AI39" s="122">
        <v>10987</v>
      </c>
      <c r="AJ39" s="83">
        <f t="shared" si="1"/>
        <v>1493033.72</v>
      </c>
      <c r="AK39" s="21">
        <f t="shared" si="2"/>
        <v>150320.6</v>
      </c>
      <c r="AL39" s="84">
        <f t="shared" si="3"/>
        <v>1342713.1199999999</v>
      </c>
      <c r="AM39" s="24">
        <f t="shared" si="4"/>
        <v>1088513.8500000001</v>
      </c>
      <c r="AN39" s="25">
        <f t="shared" si="5"/>
        <v>962295.88000000012</v>
      </c>
      <c r="AO39" s="16">
        <f t="shared" si="6"/>
        <v>126217.96999999997</v>
      </c>
    </row>
    <row r="40" spans="1:41" ht="15" thickBot="1" x14ac:dyDescent="0.25">
      <c r="A40" s="62" t="s">
        <v>306</v>
      </c>
      <c r="B40" s="62" t="s">
        <v>44</v>
      </c>
      <c r="C40" s="86">
        <v>3656</v>
      </c>
      <c r="D40" s="87" t="s">
        <v>846</v>
      </c>
      <c r="E40" s="56" t="s">
        <v>2149</v>
      </c>
      <c r="F40" s="121">
        <v>559367.25</v>
      </c>
      <c r="G40" s="121">
        <v>12966.51</v>
      </c>
      <c r="H40" s="121">
        <v>124339.08</v>
      </c>
      <c r="K40" s="56">
        <v>827043.76</v>
      </c>
      <c r="L40" s="56">
        <v>240846.6</v>
      </c>
      <c r="O40" s="270">
        <v>0</v>
      </c>
      <c r="P40" s="270">
        <v>71900.08</v>
      </c>
      <c r="R40" s="270">
        <v>186.92</v>
      </c>
      <c r="U40" s="56">
        <v>126419.24</v>
      </c>
      <c r="V40" s="56">
        <v>2692203.68</v>
      </c>
      <c r="W40" s="98">
        <v>623482.23</v>
      </c>
      <c r="Z40" s="98">
        <v>706803</v>
      </c>
      <c r="AA40" s="98">
        <v>17276</v>
      </c>
      <c r="AB40" s="122">
        <v>871159</v>
      </c>
      <c r="AE40" s="122">
        <v>294658.53999999998</v>
      </c>
      <c r="AF40" s="122">
        <v>92300.49</v>
      </c>
      <c r="AJ40" s="83">
        <f t="shared" si="1"/>
        <v>696672.84</v>
      </c>
      <c r="AK40" s="21">
        <f t="shared" si="2"/>
        <v>72087</v>
      </c>
      <c r="AL40" s="84">
        <f t="shared" si="3"/>
        <v>624585.84</v>
      </c>
      <c r="AM40" s="24">
        <f t="shared" si="4"/>
        <v>1347561.23</v>
      </c>
      <c r="AN40" s="25">
        <f t="shared" si="5"/>
        <v>1258118.03</v>
      </c>
      <c r="AO40" s="16">
        <f t="shared" si="6"/>
        <v>89443.199999999953</v>
      </c>
    </row>
    <row r="41" spans="1:41" ht="15" thickBot="1" x14ac:dyDescent="0.25">
      <c r="A41" s="62" t="s">
        <v>306</v>
      </c>
      <c r="B41" s="62" t="s">
        <v>44</v>
      </c>
      <c r="C41" s="86">
        <v>3640</v>
      </c>
      <c r="D41" s="87" t="s">
        <v>847</v>
      </c>
      <c r="E41" s="56" t="s">
        <v>2150</v>
      </c>
      <c r="F41" s="121">
        <v>353359.03</v>
      </c>
      <c r="G41" s="121">
        <v>120152</v>
      </c>
      <c r="H41" s="121">
        <v>96687.3</v>
      </c>
      <c r="K41" s="56">
        <v>359172.55</v>
      </c>
      <c r="L41" s="56">
        <v>222222.34</v>
      </c>
      <c r="O41" s="270">
        <v>3500</v>
      </c>
      <c r="P41" s="270">
        <v>53150</v>
      </c>
      <c r="Q41" s="270">
        <v>13040</v>
      </c>
      <c r="R41" s="270">
        <v>0</v>
      </c>
      <c r="U41" s="56">
        <v>106873</v>
      </c>
      <c r="V41" s="56">
        <v>2888756.2</v>
      </c>
      <c r="W41" s="98">
        <v>757721.7</v>
      </c>
      <c r="Z41" s="98">
        <v>607549</v>
      </c>
      <c r="AA41" s="98">
        <v>8280.4</v>
      </c>
      <c r="AB41" s="122">
        <v>842058</v>
      </c>
      <c r="AE41" s="122">
        <v>262439.39</v>
      </c>
      <c r="AF41" s="122">
        <v>74349.56</v>
      </c>
      <c r="AI41" s="122">
        <v>17321</v>
      </c>
      <c r="AJ41" s="83">
        <f t="shared" si="1"/>
        <v>570198.33000000007</v>
      </c>
      <c r="AK41" s="21">
        <f t="shared" si="2"/>
        <v>69690</v>
      </c>
      <c r="AL41" s="84">
        <f t="shared" si="3"/>
        <v>500508.33000000007</v>
      </c>
      <c r="AM41" s="24">
        <f t="shared" si="4"/>
        <v>1373551.0999999999</v>
      </c>
      <c r="AN41" s="25">
        <f t="shared" si="5"/>
        <v>1196167.9500000002</v>
      </c>
      <c r="AO41" s="16">
        <f t="shared" si="6"/>
        <v>177383.14999999967</v>
      </c>
    </row>
    <row r="42" spans="1:41" ht="15" thickBot="1" x14ac:dyDescent="0.25">
      <c r="A42" s="62" t="s">
        <v>306</v>
      </c>
      <c r="B42" s="62" t="s">
        <v>44</v>
      </c>
      <c r="C42" s="86">
        <v>7398</v>
      </c>
      <c r="D42" s="87" t="s">
        <v>848</v>
      </c>
      <c r="E42" s="56" t="s">
        <v>2151</v>
      </c>
      <c r="F42" s="121">
        <v>1123679.7</v>
      </c>
      <c r="G42" s="121">
        <v>33917.5</v>
      </c>
      <c r="H42" s="121">
        <v>25560.38</v>
      </c>
      <c r="K42" s="56">
        <v>484422.13</v>
      </c>
      <c r="L42" s="56">
        <v>376729.31</v>
      </c>
      <c r="O42" s="270">
        <v>0</v>
      </c>
      <c r="P42" s="270">
        <v>102273</v>
      </c>
      <c r="R42" s="270">
        <v>376</v>
      </c>
      <c r="U42" s="56">
        <v>223395.38</v>
      </c>
      <c r="V42" s="56">
        <v>3281518.85</v>
      </c>
      <c r="W42" s="98">
        <v>1188588.08</v>
      </c>
      <c r="Z42" s="98">
        <v>970693.5</v>
      </c>
      <c r="AA42" s="98">
        <v>74806.5</v>
      </c>
      <c r="AB42" s="122">
        <v>1337813.5</v>
      </c>
      <c r="AE42" s="122">
        <v>468568.17</v>
      </c>
      <c r="AF42" s="122">
        <v>108414.95</v>
      </c>
      <c r="AG42" s="122">
        <v>22573.88</v>
      </c>
      <c r="AI42" s="122">
        <v>16847</v>
      </c>
      <c r="AJ42" s="83">
        <f t="shared" si="1"/>
        <v>1183157.5799999998</v>
      </c>
      <c r="AK42" s="21">
        <f t="shared" si="2"/>
        <v>102649</v>
      </c>
      <c r="AL42" s="84">
        <f t="shared" si="3"/>
        <v>1080508.5799999998</v>
      </c>
      <c r="AM42" s="24">
        <f t="shared" si="4"/>
        <v>2234088.08</v>
      </c>
      <c r="AN42" s="25">
        <f t="shared" si="5"/>
        <v>1954217.4999999998</v>
      </c>
      <c r="AO42" s="16">
        <f t="shared" si="6"/>
        <v>279870.58000000031</v>
      </c>
    </row>
    <row r="43" spans="1:41" ht="15" thickBot="1" x14ac:dyDescent="0.25">
      <c r="A43" s="62" t="s">
        <v>306</v>
      </c>
      <c r="B43" s="62" t="s">
        <v>44</v>
      </c>
      <c r="C43" s="86">
        <v>7430</v>
      </c>
      <c r="D43" s="87" t="s">
        <v>849</v>
      </c>
      <c r="E43" s="56" t="s">
        <v>2152</v>
      </c>
      <c r="F43" s="121">
        <v>1072297.31</v>
      </c>
      <c r="G43" s="121">
        <v>31286.55</v>
      </c>
      <c r="H43" s="121">
        <v>164999.87</v>
      </c>
      <c r="K43" s="56">
        <v>220327.62</v>
      </c>
      <c r="L43" s="56">
        <v>294514.02</v>
      </c>
      <c r="O43" s="270">
        <v>4800</v>
      </c>
      <c r="P43" s="270">
        <v>111743.8</v>
      </c>
      <c r="R43" s="270">
        <v>636.83000000000004</v>
      </c>
      <c r="S43" s="56">
        <v>35000</v>
      </c>
      <c r="U43" s="56">
        <v>282904.31</v>
      </c>
      <c r="V43" s="56">
        <v>3750097.45</v>
      </c>
      <c r="W43" s="98">
        <v>951877.48</v>
      </c>
      <c r="Z43" s="98">
        <v>777693</v>
      </c>
      <c r="AA43" s="98">
        <v>82729.58</v>
      </c>
      <c r="AB43" s="122">
        <v>1088553</v>
      </c>
      <c r="AE43" s="122">
        <v>567526.71</v>
      </c>
      <c r="AF43" s="122">
        <v>118660.28</v>
      </c>
      <c r="AI43" s="122">
        <v>34007</v>
      </c>
      <c r="AJ43" s="83">
        <f t="shared" si="1"/>
        <v>1268583.73</v>
      </c>
      <c r="AK43" s="21">
        <f t="shared" si="2"/>
        <v>117180.63</v>
      </c>
      <c r="AL43" s="84">
        <f t="shared" si="3"/>
        <v>1151403.1000000001</v>
      </c>
      <c r="AM43" s="24">
        <f t="shared" si="4"/>
        <v>1812300.06</v>
      </c>
      <c r="AN43" s="25">
        <f t="shared" si="5"/>
        <v>1808746.99</v>
      </c>
      <c r="AO43" s="16">
        <f t="shared" si="6"/>
        <v>3553.0700000000652</v>
      </c>
    </row>
    <row r="44" spans="1:41" ht="15" thickBot="1" x14ac:dyDescent="0.25">
      <c r="A44" s="62" t="s">
        <v>306</v>
      </c>
      <c r="B44" s="62" t="s">
        <v>44</v>
      </c>
      <c r="C44" s="86">
        <v>2978</v>
      </c>
      <c r="D44" s="87" t="s">
        <v>850</v>
      </c>
      <c r="E44" s="56" t="s">
        <v>2153</v>
      </c>
      <c r="F44" s="121">
        <v>677521.89</v>
      </c>
      <c r="G44" s="121">
        <v>1823.04</v>
      </c>
      <c r="H44" s="121">
        <v>78474.19</v>
      </c>
      <c r="K44" s="56">
        <v>399973.59</v>
      </c>
      <c r="L44" s="56">
        <v>308271.83</v>
      </c>
      <c r="O44" s="270">
        <v>22660</v>
      </c>
      <c r="P44" s="270">
        <v>43400</v>
      </c>
      <c r="Q44" s="270">
        <v>15000</v>
      </c>
      <c r="R44" s="270">
        <v>170.76</v>
      </c>
      <c r="U44" s="56">
        <v>105632.35</v>
      </c>
      <c r="V44" s="56">
        <v>1851653.95</v>
      </c>
      <c r="W44" s="98">
        <v>629764.17000000004</v>
      </c>
      <c r="Z44" s="98">
        <v>402643.07</v>
      </c>
      <c r="AA44" s="98">
        <v>9073.6</v>
      </c>
      <c r="AB44" s="122">
        <v>666631.06999999995</v>
      </c>
      <c r="AE44" s="122">
        <v>277220.65999999997</v>
      </c>
      <c r="AF44" s="122">
        <v>59801.1</v>
      </c>
      <c r="AI44" s="122">
        <v>23978</v>
      </c>
      <c r="AJ44" s="83">
        <f t="shared" si="1"/>
        <v>757819.12000000011</v>
      </c>
      <c r="AK44" s="21">
        <f t="shared" si="2"/>
        <v>81230.759999999995</v>
      </c>
      <c r="AL44" s="84">
        <f t="shared" si="3"/>
        <v>676588.3600000001</v>
      </c>
      <c r="AM44" s="24">
        <f t="shared" si="4"/>
        <v>1041480.84</v>
      </c>
      <c r="AN44" s="25">
        <f t="shared" si="5"/>
        <v>1027630.83</v>
      </c>
      <c r="AO44" s="16">
        <f t="shared" si="6"/>
        <v>13850.010000000009</v>
      </c>
    </row>
    <row r="45" spans="1:41" ht="15" thickBot="1" x14ac:dyDescent="0.25">
      <c r="A45" s="62" t="s">
        <v>306</v>
      </c>
      <c r="B45" s="62" t="s">
        <v>44</v>
      </c>
      <c r="C45" s="86">
        <v>3394</v>
      </c>
      <c r="D45" s="87" t="s">
        <v>851</v>
      </c>
      <c r="E45" s="56" t="s">
        <v>2295</v>
      </c>
      <c r="F45" s="121">
        <v>368586.4</v>
      </c>
      <c r="G45" s="121">
        <v>11902.71</v>
      </c>
      <c r="H45" s="121">
        <v>81048.429999999993</v>
      </c>
      <c r="K45" s="56">
        <v>358151.06</v>
      </c>
      <c r="L45" s="56">
        <v>412881.3</v>
      </c>
      <c r="O45" s="270">
        <v>0</v>
      </c>
      <c r="P45" s="270">
        <v>53350</v>
      </c>
      <c r="R45" s="270">
        <v>560.99</v>
      </c>
      <c r="U45" s="56">
        <v>97639.91</v>
      </c>
      <c r="V45" s="56">
        <v>1865771.67</v>
      </c>
      <c r="W45" s="98">
        <v>471343.71</v>
      </c>
      <c r="Z45" s="98">
        <v>404702</v>
      </c>
      <c r="AA45" s="98">
        <v>57786.12</v>
      </c>
      <c r="AB45" s="122">
        <v>581448</v>
      </c>
      <c r="AE45" s="122">
        <v>253887.54</v>
      </c>
      <c r="AF45" s="122">
        <v>73518.87</v>
      </c>
      <c r="AI45" s="122">
        <v>6012</v>
      </c>
      <c r="AJ45" s="83">
        <f t="shared" si="1"/>
        <v>461537.54000000004</v>
      </c>
      <c r="AK45" s="21">
        <f t="shared" si="2"/>
        <v>53910.99</v>
      </c>
      <c r="AL45" s="84">
        <f t="shared" si="3"/>
        <v>407626.55000000005</v>
      </c>
      <c r="AM45" s="24">
        <f t="shared" si="4"/>
        <v>933831.83</v>
      </c>
      <c r="AN45" s="25">
        <f t="shared" si="5"/>
        <v>914866.41</v>
      </c>
      <c r="AO45" s="16">
        <f t="shared" si="6"/>
        <v>18965.419999999925</v>
      </c>
    </row>
    <row r="46" spans="1:41" ht="15" thickBot="1" x14ac:dyDescent="0.25">
      <c r="A46" s="62" t="s">
        <v>306</v>
      </c>
      <c r="B46" s="62" t="s">
        <v>44</v>
      </c>
      <c r="C46" s="86">
        <v>1969</v>
      </c>
      <c r="D46" s="87" t="s">
        <v>852</v>
      </c>
      <c r="E46" s="56" t="s">
        <v>2296</v>
      </c>
      <c r="F46" s="121">
        <v>362621.95</v>
      </c>
      <c r="G46" s="121">
        <v>1414.5</v>
      </c>
      <c r="H46" s="121">
        <v>44455.38</v>
      </c>
      <c r="K46" s="56">
        <v>598798.76</v>
      </c>
      <c r="L46" s="56">
        <v>156613.88</v>
      </c>
      <c r="O46" s="270">
        <v>0</v>
      </c>
      <c r="P46" s="270">
        <v>18253.900000000001</v>
      </c>
      <c r="R46" s="270">
        <v>0</v>
      </c>
      <c r="S46" s="56">
        <v>47300</v>
      </c>
      <c r="U46" s="56">
        <v>155426.15</v>
      </c>
      <c r="V46" s="56">
        <v>1234901.48</v>
      </c>
      <c r="W46" s="98">
        <v>328063.5</v>
      </c>
      <c r="Z46" s="98">
        <v>448733</v>
      </c>
      <c r="AA46" s="98">
        <v>44902.13</v>
      </c>
      <c r="AB46" s="122">
        <v>592513</v>
      </c>
      <c r="AE46" s="122">
        <v>134897.29</v>
      </c>
      <c r="AF46" s="122">
        <v>69728.58</v>
      </c>
      <c r="AI46" s="122">
        <v>6324</v>
      </c>
      <c r="AJ46" s="83">
        <f t="shared" si="1"/>
        <v>408491.83</v>
      </c>
      <c r="AK46" s="21">
        <f t="shared" si="2"/>
        <v>18253.900000000001</v>
      </c>
      <c r="AL46" s="84">
        <f t="shared" si="3"/>
        <v>390237.93</v>
      </c>
      <c r="AM46" s="24">
        <f t="shared" si="4"/>
        <v>821698.63</v>
      </c>
      <c r="AN46" s="25">
        <f t="shared" si="5"/>
        <v>803462.87</v>
      </c>
      <c r="AO46" s="16">
        <f t="shared" si="6"/>
        <v>18235.760000000009</v>
      </c>
    </row>
    <row r="47" spans="1:41" ht="15" thickBot="1" x14ac:dyDescent="0.25">
      <c r="A47" s="62" t="s">
        <v>306</v>
      </c>
      <c r="B47" s="62" t="s">
        <v>44</v>
      </c>
      <c r="C47" s="86">
        <v>3732</v>
      </c>
      <c r="D47" s="87" t="s">
        <v>853</v>
      </c>
      <c r="E47" s="56" t="s">
        <v>2314</v>
      </c>
      <c r="F47" s="121">
        <v>464782.37</v>
      </c>
      <c r="G47" s="121">
        <v>0</v>
      </c>
      <c r="H47" s="121">
        <v>58776.47</v>
      </c>
      <c r="K47" s="56">
        <v>1140404.31</v>
      </c>
      <c r="L47" s="56">
        <v>265597.59000000003</v>
      </c>
      <c r="O47" s="270">
        <v>7300</v>
      </c>
      <c r="P47" s="270">
        <v>77521.97</v>
      </c>
      <c r="S47" s="56">
        <v>85261.87</v>
      </c>
      <c r="U47" s="56">
        <v>9576.89</v>
      </c>
      <c r="V47" s="56">
        <v>2300894.7000000002</v>
      </c>
      <c r="W47" s="98">
        <v>520845.13</v>
      </c>
      <c r="Z47" s="98">
        <v>490777</v>
      </c>
      <c r="AA47" s="98">
        <v>37370.97</v>
      </c>
      <c r="AB47" s="122">
        <v>735977</v>
      </c>
      <c r="AE47" s="122">
        <v>237687.14</v>
      </c>
      <c r="AF47" s="122">
        <v>79904.58</v>
      </c>
      <c r="AJ47" s="83">
        <f t="shared" si="1"/>
        <v>523558.83999999997</v>
      </c>
      <c r="AK47" s="21">
        <f t="shared" si="2"/>
        <v>84821.97</v>
      </c>
      <c r="AL47" s="84">
        <f t="shared" si="3"/>
        <v>438736.87</v>
      </c>
      <c r="AM47" s="24">
        <f t="shared" si="4"/>
        <v>1048993.1000000001</v>
      </c>
      <c r="AN47" s="25">
        <f t="shared" si="5"/>
        <v>1053568.72</v>
      </c>
      <c r="AO47" s="16">
        <f t="shared" si="6"/>
        <v>-4575.6199999998789</v>
      </c>
    </row>
    <row r="48" spans="1:41" ht="15" thickBot="1" x14ac:dyDescent="0.25">
      <c r="A48" s="62" t="s">
        <v>306</v>
      </c>
      <c r="B48" s="62" t="s">
        <v>44</v>
      </c>
      <c r="C48" s="86">
        <v>3225</v>
      </c>
      <c r="D48" s="87" t="s">
        <v>854</v>
      </c>
      <c r="E48" s="56" t="s">
        <v>2321</v>
      </c>
      <c r="F48" s="121">
        <v>694853.15</v>
      </c>
      <c r="G48" s="121">
        <v>9110</v>
      </c>
      <c r="H48" s="121">
        <v>67208.38</v>
      </c>
      <c r="K48" s="56">
        <v>4144885.22</v>
      </c>
      <c r="L48" s="56">
        <v>242896.08</v>
      </c>
      <c r="O48" s="270">
        <v>4000</v>
      </c>
      <c r="P48" s="270">
        <v>57709.88</v>
      </c>
      <c r="R48" s="270">
        <v>0</v>
      </c>
      <c r="U48" s="56">
        <v>132103.22</v>
      </c>
      <c r="V48" s="56">
        <v>4006426</v>
      </c>
      <c r="W48" s="98">
        <v>732617.47</v>
      </c>
      <c r="Z48" s="98">
        <v>235886</v>
      </c>
      <c r="AA48" s="98">
        <v>6000</v>
      </c>
      <c r="AB48" s="122">
        <v>464726</v>
      </c>
      <c r="AE48" s="122">
        <v>211167.18</v>
      </c>
      <c r="AF48" s="122">
        <v>117342.88</v>
      </c>
      <c r="AI48" s="122">
        <v>14652</v>
      </c>
      <c r="AJ48" s="83">
        <f t="shared" si="1"/>
        <v>771171.53</v>
      </c>
      <c r="AK48" s="21">
        <f t="shared" si="2"/>
        <v>61709.88</v>
      </c>
      <c r="AL48" s="84">
        <f t="shared" si="3"/>
        <v>709461.65</v>
      </c>
      <c r="AM48" s="24">
        <f t="shared" si="4"/>
        <v>974503.47</v>
      </c>
      <c r="AN48" s="25">
        <f t="shared" si="5"/>
        <v>807888.05999999994</v>
      </c>
      <c r="AO48" s="16">
        <f t="shared" si="6"/>
        <v>166615.41000000003</v>
      </c>
    </row>
    <row r="49" spans="1:41" ht="15" thickBot="1" x14ac:dyDescent="0.25">
      <c r="A49" s="62" t="s">
        <v>31</v>
      </c>
      <c r="B49" s="62" t="s">
        <v>32</v>
      </c>
      <c r="C49" s="86">
        <v>3207</v>
      </c>
      <c r="D49" s="87" t="s">
        <v>855</v>
      </c>
      <c r="E49" s="56" t="s">
        <v>2154</v>
      </c>
      <c r="F49" s="121">
        <v>365870.49</v>
      </c>
      <c r="G49" s="121">
        <v>165355.51</v>
      </c>
      <c r="H49" s="121">
        <v>99376.36</v>
      </c>
      <c r="K49" s="56">
        <v>364284.43</v>
      </c>
      <c r="L49" s="56">
        <v>317020.28000000003</v>
      </c>
      <c r="O49" s="270">
        <v>8000</v>
      </c>
      <c r="P49" s="270">
        <v>23432.44</v>
      </c>
      <c r="U49" s="56">
        <v>-110</v>
      </c>
      <c r="V49" s="56">
        <v>1877057.75</v>
      </c>
      <c r="W49" s="98">
        <v>457488.98</v>
      </c>
      <c r="Z49" s="98">
        <v>631633</v>
      </c>
      <c r="AA49" s="98">
        <v>19950</v>
      </c>
      <c r="AB49" s="122">
        <v>742773</v>
      </c>
      <c r="AE49" s="122">
        <v>221096.47</v>
      </c>
      <c r="AF49" s="122">
        <v>61245.599999999999</v>
      </c>
      <c r="AJ49" s="83">
        <f t="shared" si="1"/>
        <v>630602.36</v>
      </c>
      <c r="AK49" s="21">
        <f t="shared" si="2"/>
        <v>31432.44</v>
      </c>
      <c r="AL49" s="84">
        <f t="shared" si="3"/>
        <v>599169.92000000004</v>
      </c>
      <c r="AM49" s="24">
        <f t="shared" si="4"/>
        <v>1109071.98</v>
      </c>
      <c r="AN49" s="25">
        <f t="shared" si="5"/>
        <v>1025115.07</v>
      </c>
      <c r="AO49" s="16">
        <f t="shared" si="6"/>
        <v>83956.910000000033</v>
      </c>
    </row>
    <row r="50" spans="1:41" ht="15" thickBot="1" x14ac:dyDescent="0.25">
      <c r="A50" s="62" t="s">
        <v>31</v>
      </c>
      <c r="B50" s="62" t="s">
        <v>32</v>
      </c>
      <c r="C50" s="86">
        <v>3287</v>
      </c>
      <c r="D50" s="87" t="s">
        <v>856</v>
      </c>
      <c r="E50" s="56" t="s">
        <v>2155</v>
      </c>
      <c r="F50" s="121">
        <v>155935.13</v>
      </c>
      <c r="G50" s="121">
        <v>188055.89</v>
      </c>
      <c r="H50" s="121">
        <v>68468.92</v>
      </c>
      <c r="K50" s="56">
        <v>469582.6</v>
      </c>
      <c r="L50" s="56">
        <v>343309.84</v>
      </c>
      <c r="O50" s="270">
        <v>0</v>
      </c>
      <c r="P50" s="270">
        <v>30028</v>
      </c>
      <c r="V50" s="56">
        <v>2506199.65</v>
      </c>
      <c r="W50" s="98">
        <v>425399.48</v>
      </c>
      <c r="X50" s="98">
        <v>122620</v>
      </c>
      <c r="Z50" s="98">
        <v>823994.9</v>
      </c>
      <c r="AB50" s="122">
        <v>929757.9</v>
      </c>
      <c r="AE50" s="122">
        <v>222684.48</v>
      </c>
      <c r="AF50" s="122">
        <v>29253.360000000001</v>
      </c>
      <c r="AJ50" s="83">
        <f t="shared" si="1"/>
        <v>412459.94</v>
      </c>
      <c r="AK50" s="21">
        <f t="shared" si="2"/>
        <v>30028</v>
      </c>
      <c r="AL50" s="84">
        <f t="shared" si="3"/>
        <v>382431.94</v>
      </c>
      <c r="AM50" s="24">
        <f t="shared" si="4"/>
        <v>1372014.38</v>
      </c>
      <c r="AN50" s="25">
        <f t="shared" si="5"/>
        <v>1181695.7400000002</v>
      </c>
      <c r="AO50" s="16">
        <f t="shared" si="6"/>
        <v>190318.63999999966</v>
      </c>
    </row>
    <row r="51" spans="1:41" s="75" customFormat="1" ht="15" thickBot="1" x14ac:dyDescent="0.25">
      <c r="A51" s="264" t="s">
        <v>31</v>
      </c>
      <c r="B51" s="264" t="s">
        <v>32</v>
      </c>
      <c r="C51" s="107">
        <v>2936</v>
      </c>
      <c r="D51" s="108" t="s">
        <v>857</v>
      </c>
      <c r="E51" s="56" t="s">
        <v>2156</v>
      </c>
      <c r="F51" s="121">
        <v>291870.62</v>
      </c>
      <c r="G51" s="121">
        <v>22108.880000000001</v>
      </c>
      <c r="H51" s="121">
        <v>79832.070000000007</v>
      </c>
      <c r="I51" s="121"/>
      <c r="J51" s="56"/>
      <c r="K51" s="56">
        <v>12505.82</v>
      </c>
      <c r="L51" s="56">
        <v>195081.60000000001</v>
      </c>
      <c r="M51" s="56"/>
      <c r="N51" s="56"/>
      <c r="O51" s="270">
        <v>3500</v>
      </c>
      <c r="P51" s="270">
        <v>32215.91</v>
      </c>
      <c r="Q51" s="270"/>
      <c r="R51" s="270"/>
      <c r="S51" s="56"/>
      <c r="T51" s="56">
        <v>-238853.94</v>
      </c>
      <c r="U51" s="56">
        <v>1635</v>
      </c>
      <c r="V51" s="56">
        <v>1985151.03</v>
      </c>
      <c r="W51" s="98">
        <v>495462.47</v>
      </c>
      <c r="X51" s="98">
        <v>115450</v>
      </c>
      <c r="Y51" s="98"/>
      <c r="Z51" s="98">
        <v>503846</v>
      </c>
      <c r="AA51" s="98">
        <v>61200</v>
      </c>
      <c r="AB51" s="122">
        <v>639966</v>
      </c>
      <c r="AC51" s="122"/>
      <c r="AD51" s="122"/>
      <c r="AE51" s="122">
        <v>293451.7</v>
      </c>
      <c r="AF51" s="122">
        <v>54407.519999999997</v>
      </c>
      <c r="AG51" s="122"/>
      <c r="AH51" s="122"/>
      <c r="AI51" s="122"/>
      <c r="AJ51" s="83">
        <f t="shared" si="1"/>
        <v>393811.57</v>
      </c>
      <c r="AK51" s="21">
        <f t="shared" si="2"/>
        <v>35715.910000000003</v>
      </c>
      <c r="AL51" s="84">
        <f t="shared" si="3"/>
        <v>358095.66000000003</v>
      </c>
      <c r="AM51" s="24">
        <f t="shared" si="4"/>
        <v>1175958.47</v>
      </c>
      <c r="AN51" s="25">
        <f t="shared" si="5"/>
        <v>987825.22</v>
      </c>
      <c r="AO51" s="109">
        <f t="shared" si="6"/>
        <v>188133.25</v>
      </c>
    </row>
    <row r="52" spans="1:41" s="75" customFormat="1" ht="15" thickBot="1" x14ac:dyDescent="0.25">
      <c r="A52" s="264" t="s">
        <v>31</v>
      </c>
      <c r="B52" s="264" t="s">
        <v>32</v>
      </c>
      <c r="C52" s="107">
        <v>2495</v>
      </c>
      <c r="D52" s="108" t="s">
        <v>858</v>
      </c>
      <c r="E52" s="56" t="s">
        <v>2157</v>
      </c>
      <c r="F52" s="121">
        <v>237300.16</v>
      </c>
      <c r="G52" s="121">
        <v>71619.839999999997</v>
      </c>
      <c r="H52" s="121">
        <v>112821.93</v>
      </c>
      <c r="I52" s="121"/>
      <c r="J52" s="56"/>
      <c r="K52" s="56">
        <v>769272.9</v>
      </c>
      <c r="L52" s="56">
        <v>260444.58</v>
      </c>
      <c r="M52" s="56"/>
      <c r="N52" s="56"/>
      <c r="O52" s="270">
        <v>42862</v>
      </c>
      <c r="P52" s="270">
        <v>30085</v>
      </c>
      <c r="Q52" s="270"/>
      <c r="R52" s="270"/>
      <c r="S52" s="56"/>
      <c r="T52" s="56">
        <v>-274361.78999999998</v>
      </c>
      <c r="U52" s="56">
        <v>-355164.49</v>
      </c>
      <c r="V52" s="56">
        <v>1821817.03</v>
      </c>
      <c r="W52" s="98">
        <v>664957.1</v>
      </c>
      <c r="X52" s="98">
        <v>70000</v>
      </c>
      <c r="Y52" s="98"/>
      <c r="Z52" s="98">
        <v>799337</v>
      </c>
      <c r="AA52" s="98"/>
      <c r="AB52" s="122">
        <v>982442</v>
      </c>
      <c r="AC52" s="122"/>
      <c r="AD52" s="122"/>
      <c r="AE52" s="122">
        <v>291075.15999999997</v>
      </c>
      <c r="AF52" s="122">
        <v>24547.279999999999</v>
      </c>
      <c r="AG52" s="122"/>
      <c r="AH52" s="122"/>
      <c r="AI52" s="122"/>
      <c r="AJ52" s="83">
        <f t="shared" si="1"/>
        <v>421741.93</v>
      </c>
      <c r="AK52" s="21">
        <f t="shared" si="2"/>
        <v>72947</v>
      </c>
      <c r="AL52" s="84">
        <f t="shared" si="3"/>
        <v>348794.93</v>
      </c>
      <c r="AM52" s="24">
        <f t="shared" si="4"/>
        <v>1534294.1</v>
      </c>
      <c r="AN52" s="25">
        <f t="shared" si="5"/>
        <v>1298064.44</v>
      </c>
      <c r="AO52" s="109">
        <f t="shared" si="6"/>
        <v>236229.66000000015</v>
      </c>
    </row>
    <row r="53" spans="1:41" s="75" customFormat="1" ht="15" thickBot="1" x14ac:dyDescent="0.25">
      <c r="A53" s="264" t="s">
        <v>31</v>
      </c>
      <c r="B53" s="264" t="s">
        <v>32</v>
      </c>
      <c r="C53" s="107">
        <v>5264</v>
      </c>
      <c r="D53" s="108" t="s">
        <v>859</v>
      </c>
      <c r="E53" s="56" t="s">
        <v>2158</v>
      </c>
      <c r="F53" s="121">
        <v>407821.37</v>
      </c>
      <c r="G53" s="121">
        <v>218693.85</v>
      </c>
      <c r="H53" s="121">
        <v>390001.65</v>
      </c>
      <c r="I53" s="121"/>
      <c r="J53" s="56"/>
      <c r="K53" s="56">
        <v>555231.15</v>
      </c>
      <c r="L53" s="56">
        <v>504369.11</v>
      </c>
      <c r="M53" s="56"/>
      <c r="N53" s="56"/>
      <c r="O53" s="270">
        <v>44376.62</v>
      </c>
      <c r="P53" s="270">
        <v>631330.18999999994</v>
      </c>
      <c r="Q53" s="270"/>
      <c r="R53" s="270"/>
      <c r="S53" s="56"/>
      <c r="T53" s="56"/>
      <c r="U53" s="56">
        <v>-4978786.1500000004</v>
      </c>
      <c r="V53" s="56">
        <v>1102265.42</v>
      </c>
      <c r="W53" s="98">
        <v>649509.24</v>
      </c>
      <c r="X53" s="98"/>
      <c r="Y53" s="98"/>
      <c r="Z53" s="98">
        <v>645372</v>
      </c>
      <c r="AA53" s="98"/>
      <c r="AB53" s="122">
        <v>1087196</v>
      </c>
      <c r="AC53" s="122"/>
      <c r="AD53" s="122"/>
      <c r="AE53" s="122">
        <v>378014.95</v>
      </c>
      <c r="AF53" s="122">
        <v>39215</v>
      </c>
      <c r="AG53" s="122"/>
      <c r="AH53" s="122">
        <v>27528</v>
      </c>
      <c r="AI53" s="122"/>
      <c r="AJ53" s="83">
        <f t="shared" si="1"/>
        <v>1016516.87</v>
      </c>
      <c r="AK53" s="21">
        <f t="shared" si="2"/>
        <v>675706.80999999994</v>
      </c>
      <c r="AL53" s="84">
        <f t="shared" si="3"/>
        <v>340810.06000000006</v>
      </c>
      <c r="AM53" s="24">
        <f t="shared" si="4"/>
        <v>1294881.24</v>
      </c>
      <c r="AN53" s="25">
        <f t="shared" si="5"/>
        <v>1531953.95</v>
      </c>
      <c r="AO53" s="109">
        <f t="shared" si="6"/>
        <v>-237072.70999999996</v>
      </c>
    </row>
    <row r="54" spans="1:41" ht="15" thickBot="1" x14ac:dyDescent="0.25">
      <c r="A54" s="62" t="s">
        <v>31</v>
      </c>
      <c r="B54" s="62" t="s">
        <v>32</v>
      </c>
      <c r="C54" s="86">
        <v>2213</v>
      </c>
      <c r="D54" s="87" t="s">
        <v>860</v>
      </c>
      <c r="E54" s="56" t="s">
        <v>2159</v>
      </c>
      <c r="F54" s="121">
        <v>511167.56</v>
      </c>
      <c r="G54" s="121">
        <v>168502.32</v>
      </c>
      <c r="H54" s="121">
        <v>78058.45</v>
      </c>
      <c r="K54" s="56">
        <v>130682.84</v>
      </c>
      <c r="L54" s="56">
        <v>152215.23000000001</v>
      </c>
      <c r="P54" s="270">
        <v>16990</v>
      </c>
      <c r="T54" s="56">
        <v>-120959.07</v>
      </c>
      <c r="V54" s="56">
        <v>2172216.88</v>
      </c>
      <c r="W54" s="98">
        <v>343589.45</v>
      </c>
      <c r="X54" s="98">
        <v>75000</v>
      </c>
      <c r="Z54" s="98">
        <v>420676</v>
      </c>
      <c r="AA54" s="98">
        <v>152950</v>
      </c>
      <c r="AB54" s="122">
        <v>518856</v>
      </c>
      <c r="AE54" s="122">
        <v>284042.90999999997</v>
      </c>
      <c r="AF54" s="122">
        <v>32575.279999999999</v>
      </c>
      <c r="AJ54" s="83">
        <f t="shared" si="1"/>
        <v>757728.33</v>
      </c>
      <c r="AK54" s="21">
        <f t="shared" si="2"/>
        <v>16990</v>
      </c>
      <c r="AL54" s="84">
        <f t="shared" si="3"/>
        <v>740738.33</v>
      </c>
      <c r="AM54" s="24">
        <f t="shared" si="4"/>
        <v>992215.45</v>
      </c>
      <c r="AN54" s="25">
        <f t="shared" si="5"/>
        <v>835474.19</v>
      </c>
      <c r="AO54" s="16">
        <f t="shared" si="6"/>
        <v>156741.26</v>
      </c>
    </row>
    <row r="55" spans="1:41" ht="15" thickBot="1" x14ac:dyDescent="0.25">
      <c r="A55" s="62" t="s">
        <v>31</v>
      </c>
      <c r="B55" s="62" t="s">
        <v>32</v>
      </c>
      <c r="C55" s="86">
        <v>2562</v>
      </c>
      <c r="D55" s="87" t="s">
        <v>861</v>
      </c>
      <c r="E55" s="56" t="s">
        <v>2160</v>
      </c>
      <c r="F55" s="121">
        <v>142594.31</v>
      </c>
      <c r="G55" s="121">
        <v>108665.56</v>
      </c>
      <c r="H55" s="121">
        <v>62518.45</v>
      </c>
      <c r="K55" s="56">
        <v>1243462.56</v>
      </c>
      <c r="L55" s="56">
        <v>589622.29</v>
      </c>
      <c r="O55" s="270">
        <v>6000</v>
      </c>
      <c r="P55" s="270">
        <v>46400</v>
      </c>
      <c r="V55" s="56">
        <v>1936400.69</v>
      </c>
      <c r="W55" s="98">
        <v>435593.42</v>
      </c>
      <c r="Z55" s="98">
        <v>468000</v>
      </c>
      <c r="AB55" s="122">
        <v>591300</v>
      </c>
      <c r="AE55" s="122">
        <v>185523.01</v>
      </c>
      <c r="AF55" s="122">
        <v>43692.04</v>
      </c>
      <c r="AJ55" s="83">
        <f t="shared" si="1"/>
        <v>313778.32</v>
      </c>
      <c r="AK55" s="21">
        <f t="shared" si="2"/>
        <v>52400</v>
      </c>
      <c r="AL55" s="84">
        <f t="shared" si="3"/>
        <v>261378.32</v>
      </c>
      <c r="AM55" s="24">
        <f t="shared" si="4"/>
        <v>903593.41999999993</v>
      </c>
      <c r="AN55" s="25">
        <f t="shared" si="5"/>
        <v>820515.05</v>
      </c>
      <c r="AO55" s="16">
        <f t="shared" si="6"/>
        <v>83078.369999999879</v>
      </c>
    </row>
    <row r="56" spans="1:41" s="75" customFormat="1" ht="15" thickBot="1" x14ac:dyDescent="0.25">
      <c r="A56" s="264" t="s">
        <v>31</v>
      </c>
      <c r="B56" s="264" t="s">
        <v>32</v>
      </c>
      <c r="C56" s="107">
        <v>7114</v>
      </c>
      <c r="D56" s="108" t="s">
        <v>862</v>
      </c>
      <c r="E56" s="56" t="s">
        <v>2161</v>
      </c>
      <c r="F56" s="121">
        <v>377996.02</v>
      </c>
      <c r="G56" s="121">
        <v>42433.4</v>
      </c>
      <c r="H56" s="121">
        <v>114960.09</v>
      </c>
      <c r="I56" s="121"/>
      <c r="J56" s="56"/>
      <c r="K56" s="56">
        <v>45367.519999999997</v>
      </c>
      <c r="L56" s="56">
        <v>412465.38</v>
      </c>
      <c r="M56" s="56"/>
      <c r="N56" s="56"/>
      <c r="O56" s="270">
        <v>3000</v>
      </c>
      <c r="P56" s="270">
        <v>56021.21</v>
      </c>
      <c r="Q56" s="270"/>
      <c r="R56" s="270"/>
      <c r="S56" s="56"/>
      <c r="T56" s="56">
        <v>296917.32</v>
      </c>
      <c r="U56" s="56"/>
      <c r="V56" s="56">
        <v>1262941.0900000001</v>
      </c>
      <c r="W56" s="98">
        <v>639600.02</v>
      </c>
      <c r="X56" s="98"/>
      <c r="Y56" s="98"/>
      <c r="Z56" s="98">
        <v>809011</v>
      </c>
      <c r="AA56" s="98">
        <v>143400</v>
      </c>
      <c r="AB56" s="122">
        <v>1157411</v>
      </c>
      <c r="AC56" s="122"/>
      <c r="AD56" s="122"/>
      <c r="AE56" s="122">
        <v>368941.86</v>
      </c>
      <c r="AF56" s="122">
        <v>36671.699999999997</v>
      </c>
      <c r="AG56" s="122"/>
      <c r="AH56" s="122"/>
      <c r="AI56" s="122"/>
      <c r="AJ56" s="83">
        <f t="shared" si="1"/>
        <v>535389.51</v>
      </c>
      <c r="AK56" s="21">
        <f t="shared" si="2"/>
        <v>59021.21</v>
      </c>
      <c r="AL56" s="84">
        <f t="shared" si="3"/>
        <v>476368.3</v>
      </c>
      <c r="AM56" s="24">
        <f t="shared" si="4"/>
        <v>1592011.02</v>
      </c>
      <c r="AN56" s="25">
        <f t="shared" si="5"/>
        <v>1563024.5599999998</v>
      </c>
      <c r="AO56" s="109">
        <f t="shared" si="6"/>
        <v>28986.460000000196</v>
      </c>
    </row>
    <row r="57" spans="1:41" ht="15" thickBot="1" x14ac:dyDescent="0.25">
      <c r="A57" s="62" t="s">
        <v>31</v>
      </c>
      <c r="B57" s="62" t="s">
        <v>32</v>
      </c>
      <c r="C57" s="86">
        <v>6804</v>
      </c>
      <c r="D57" s="87" t="s">
        <v>863</v>
      </c>
      <c r="E57" s="56" t="s">
        <v>2297</v>
      </c>
      <c r="F57" s="121">
        <v>190127.26</v>
      </c>
      <c r="G57" s="121">
        <v>44765</v>
      </c>
      <c r="H57" s="121">
        <v>86118.84</v>
      </c>
      <c r="K57" s="56">
        <v>553148.41</v>
      </c>
      <c r="L57" s="56">
        <v>616599.87</v>
      </c>
      <c r="O57" s="270">
        <v>4800</v>
      </c>
      <c r="P57" s="270">
        <v>66829.38</v>
      </c>
      <c r="S57" s="56">
        <v>5220</v>
      </c>
      <c r="U57" s="56">
        <v>-198176.71</v>
      </c>
      <c r="V57" s="56">
        <v>2033596.36</v>
      </c>
      <c r="W57" s="98">
        <v>668399.82999999996</v>
      </c>
      <c r="Z57" s="98">
        <v>711950</v>
      </c>
      <c r="AA57" s="98">
        <v>62400</v>
      </c>
      <c r="AB57" s="122">
        <v>1025428</v>
      </c>
      <c r="AE57" s="122">
        <v>344448.83</v>
      </c>
      <c r="AF57" s="122">
        <v>42910.52</v>
      </c>
      <c r="AJ57" s="83">
        <f t="shared" si="1"/>
        <v>321011.09999999998</v>
      </c>
      <c r="AK57" s="21">
        <f t="shared" si="2"/>
        <v>71629.38</v>
      </c>
      <c r="AL57" s="84">
        <f t="shared" si="3"/>
        <v>249381.71999999997</v>
      </c>
      <c r="AM57" s="24">
        <f t="shared" si="4"/>
        <v>1442749.83</v>
      </c>
      <c r="AN57" s="25">
        <f t="shared" si="5"/>
        <v>1412787.35</v>
      </c>
      <c r="AO57" s="16">
        <f t="shared" si="6"/>
        <v>29962.479999999981</v>
      </c>
    </row>
    <row r="58" spans="1:41" s="75" customFormat="1" ht="15" thickBot="1" x14ac:dyDescent="0.25">
      <c r="A58" s="264" t="s">
        <v>31</v>
      </c>
      <c r="B58" s="264" t="s">
        <v>32</v>
      </c>
      <c r="C58" s="107">
        <v>3739</v>
      </c>
      <c r="D58" s="108" t="s">
        <v>864</v>
      </c>
      <c r="E58" s="56" t="s">
        <v>2298</v>
      </c>
      <c r="F58" s="121">
        <v>180599.28</v>
      </c>
      <c r="G58" s="121">
        <v>197292.21</v>
      </c>
      <c r="H58" s="121">
        <v>134151.95000000001</v>
      </c>
      <c r="I58" s="121"/>
      <c r="J58" s="56"/>
      <c r="K58" s="56">
        <v>674514.04</v>
      </c>
      <c r="L58" s="56">
        <v>157392.10999999999</v>
      </c>
      <c r="M58" s="56"/>
      <c r="N58" s="56"/>
      <c r="O58" s="270">
        <v>8500</v>
      </c>
      <c r="P58" s="270">
        <v>75145.69</v>
      </c>
      <c r="Q58" s="270"/>
      <c r="R58" s="270"/>
      <c r="S58" s="56"/>
      <c r="T58" s="56"/>
      <c r="U58" s="56">
        <v>-184915.92</v>
      </c>
      <c r="V58" s="56">
        <v>2378594.3199999998</v>
      </c>
      <c r="W58" s="98">
        <v>817351.09</v>
      </c>
      <c r="X58" s="98">
        <v>105000</v>
      </c>
      <c r="Y58" s="98"/>
      <c r="Z58" s="98">
        <v>642992</v>
      </c>
      <c r="AA58" s="98"/>
      <c r="AB58" s="122">
        <v>829829.99</v>
      </c>
      <c r="AC58" s="122"/>
      <c r="AD58" s="122"/>
      <c r="AE58" s="122">
        <v>633960.34</v>
      </c>
      <c r="AF58" s="122">
        <v>93851.36</v>
      </c>
      <c r="AG58" s="122"/>
      <c r="AH58" s="122"/>
      <c r="AI58" s="122"/>
      <c r="AJ58" s="83">
        <f t="shared" si="1"/>
        <v>512043.44</v>
      </c>
      <c r="AK58" s="21">
        <f t="shared" si="2"/>
        <v>83645.69</v>
      </c>
      <c r="AL58" s="84">
        <f t="shared" si="3"/>
        <v>428397.75</v>
      </c>
      <c r="AM58" s="24">
        <f t="shared" si="4"/>
        <v>1565343.0899999999</v>
      </c>
      <c r="AN58" s="25">
        <f t="shared" si="5"/>
        <v>1557641.6900000002</v>
      </c>
      <c r="AO58" s="109">
        <f t="shared" si="6"/>
        <v>7701.399999999674</v>
      </c>
    </row>
    <row r="59" spans="1:41" s="75" customFormat="1" ht="15" thickBot="1" x14ac:dyDescent="0.25">
      <c r="A59" s="264" t="s">
        <v>31</v>
      </c>
      <c r="B59" s="264" t="s">
        <v>32</v>
      </c>
      <c r="C59" s="107">
        <v>2743</v>
      </c>
      <c r="D59" s="108" t="s">
        <v>865</v>
      </c>
      <c r="E59" s="56" t="s">
        <v>2299</v>
      </c>
      <c r="F59" s="121">
        <v>169936.84</v>
      </c>
      <c r="G59" s="121">
        <v>70664.05</v>
      </c>
      <c r="H59" s="121">
        <v>339037.74</v>
      </c>
      <c r="I59" s="121"/>
      <c r="J59" s="56"/>
      <c r="K59" s="56">
        <v>1681892.96</v>
      </c>
      <c r="L59" s="56">
        <v>460412.18</v>
      </c>
      <c r="M59" s="56"/>
      <c r="N59" s="56"/>
      <c r="O59" s="270">
        <v>12000</v>
      </c>
      <c r="P59" s="270">
        <v>64483.32</v>
      </c>
      <c r="Q59" s="270"/>
      <c r="R59" s="270"/>
      <c r="S59" s="56"/>
      <c r="T59" s="56">
        <v>193379.24</v>
      </c>
      <c r="U59" s="56"/>
      <c r="V59" s="56">
        <v>2522084.4900000002</v>
      </c>
      <c r="W59" s="98">
        <v>646207.68999999994</v>
      </c>
      <c r="X59" s="98"/>
      <c r="Y59" s="98"/>
      <c r="Z59" s="98">
        <v>518525</v>
      </c>
      <c r="AA59" s="98">
        <v>500</v>
      </c>
      <c r="AB59" s="122">
        <v>713095</v>
      </c>
      <c r="AC59" s="122"/>
      <c r="AD59" s="122"/>
      <c r="AE59" s="122">
        <v>188798.77</v>
      </c>
      <c r="AF59" s="122">
        <v>19564.099999999999</v>
      </c>
      <c r="AG59" s="122">
        <v>29727.599999999999</v>
      </c>
      <c r="AH59" s="122"/>
      <c r="AI59" s="122"/>
      <c r="AJ59" s="83">
        <f t="shared" si="1"/>
        <v>579638.63</v>
      </c>
      <c r="AK59" s="21">
        <f t="shared" si="2"/>
        <v>76483.320000000007</v>
      </c>
      <c r="AL59" s="84">
        <f t="shared" si="3"/>
        <v>503155.31</v>
      </c>
      <c r="AM59" s="24">
        <f t="shared" si="4"/>
        <v>1165232.69</v>
      </c>
      <c r="AN59" s="25">
        <f t="shared" si="5"/>
        <v>951185.47</v>
      </c>
      <c r="AO59" s="109">
        <f t="shared" si="6"/>
        <v>214047.21999999997</v>
      </c>
    </row>
    <row r="60" spans="1:41" ht="15" thickBot="1" x14ac:dyDescent="0.25">
      <c r="A60" s="62" t="s">
        <v>33</v>
      </c>
      <c r="B60" s="62" t="s">
        <v>34</v>
      </c>
      <c r="C60" s="86">
        <v>4721</v>
      </c>
      <c r="D60" s="87" t="s">
        <v>866</v>
      </c>
      <c r="E60" s="56" t="s">
        <v>2162</v>
      </c>
      <c r="F60" s="121">
        <v>1321283.8899999999</v>
      </c>
      <c r="G60" s="121">
        <v>59822.5</v>
      </c>
      <c r="H60" s="121">
        <v>70889.179999999993</v>
      </c>
      <c r="K60" s="56">
        <v>348547.87</v>
      </c>
      <c r="L60" s="56">
        <v>493452.18</v>
      </c>
      <c r="O60" s="270">
        <v>1500</v>
      </c>
      <c r="P60" s="270">
        <v>57081.23</v>
      </c>
      <c r="R60" s="270">
        <v>30</v>
      </c>
      <c r="T60" s="56">
        <v>-353995.67</v>
      </c>
      <c r="U60" s="56">
        <v>228262.56</v>
      </c>
      <c r="V60" s="56">
        <v>2222830.3199999998</v>
      </c>
      <c r="W60" s="98">
        <v>640780.32999999996</v>
      </c>
      <c r="X60" s="98">
        <v>126260</v>
      </c>
      <c r="Z60" s="98">
        <v>338366</v>
      </c>
      <c r="AA60" s="98">
        <v>6000</v>
      </c>
      <c r="AB60" s="122">
        <v>547326</v>
      </c>
      <c r="AE60" s="122">
        <v>319516.03000000003</v>
      </c>
      <c r="AF60" s="122">
        <v>71366.12</v>
      </c>
      <c r="AJ60" s="83">
        <f t="shared" si="1"/>
        <v>1451995.5699999998</v>
      </c>
      <c r="AK60" s="21">
        <f t="shared" si="2"/>
        <v>58611.23</v>
      </c>
      <c r="AL60" s="84">
        <f t="shared" si="3"/>
        <v>1393384.3399999999</v>
      </c>
      <c r="AM60" s="24">
        <f t="shared" si="4"/>
        <v>1111406.33</v>
      </c>
      <c r="AN60" s="25">
        <f t="shared" si="5"/>
        <v>938208.15</v>
      </c>
      <c r="AO60" s="16">
        <f t="shared" si="6"/>
        <v>173198.18000000005</v>
      </c>
    </row>
    <row r="61" spans="1:41" ht="15" thickBot="1" x14ac:dyDescent="0.25">
      <c r="A61" s="62" t="s">
        <v>33</v>
      </c>
      <c r="B61" s="62" t="s">
        <v>34</v>
      </c>
      <c r="C61" s="86">
        <v>8384</v>
      </c>
      <c r="D61" s="87" t="s">
        <v>867</v>
      </c>
      <c r="E61" s="56" t="s">
        <v>2163</v>
      </c>
      <c r="F61" s="121">
        <v>2259755.7799999998</v>
      </c>
      <c r="G61" s="121">
        <v>41139.4</v>
      </c>
      <c r="H61" s="121">
        <v>182186.36</v>
      </c>
      <c r="K61" s="56">
        <v>2719452.25</v>
      </c>
      <c r="L61" s="56">
        <v>1503678.69</v>
      </c>
      <c r="O61" s="270">
        <v>26500</v>
      </c>
      <c r="P61" s="270">
        <v>109903.01</v>
      </c>
      <c r="R61" s="270">
        <v>899.02</v>
      </c>
      <c r="T61" s="56">
        <v>2697686.89</v>
      </c>
      <c r="U61" s="56">
        <v>24192.07</v>
      </c>
      <c r="V61" s="56">
        <v>3033155.83</v>
      </c>
      <c r="W61" s="98">
        <v>1351702.04</v>
      </c>
      <c r="X61" s="98">
        <v>189039</v>
      </c>
      <c r="Z61" s="98">
        <v>1363894</v>
      </c>
      <c r="AA61" s="98">
        <v>635400</v>
      </c>
      <c r="AB61" s="122">
        <v>1821104</v>
      </c>
      <c r="AE61" s="122">
        <v>796801.98</v>
      </c>
      <c r="AF61" s="122">
        <v>62263.4</v>
      </c>
      <c r="AJ61" s="83">
        <f t="shared" si="1"/>
        <v>2483081.5399999996</v>
      </c>
      <c r="AK61" s="21">
        <f t="shared" si="2"/>
        <v>137302.03</v>
      </c>
      <c r="AL61" s="84">
        <f t="shared" si="3"/>
        <v>2345779.5099999998</v>
      </c>
      <c r="AM61" s="24">
        <f t="shared" si="4"/>
        <v>3540035.04</v>
      </c>
      <c r="AN61" s="25">
        <f t="shared" si="5"/>
        <v>2680169.38</v>
      </c>
      <c r="AO61" s="16">
        <f t="shared" si="6"/>
        <v>859865.66000000015</v>
      </c>
    </row>
    <row r="62" spans="1:41" ht="15" thickBot="1" x14ac:dyDescent="0.25">
      <c r="A62" s="62" t="s">
        <v>33</v>
      </c>
      <c r="B62" s="62" t="s">
        <v>34</v>
      </c>
      <c r="C62" s="86">
        <v>4586</v>
      </c>
      <c r="D62" s="87" t="s">
        <v>868</v>
      </c>
      <c r="E62" s="56" t="s">
        <v>2164</v>
      </c>
      <c r="F62" s="121">
        <v>77730.47</v>
      </c>
      <c r="G62" s="121">
        <v>121949.88</v>
      </c>
      <c r="H62" s="121">
        <v>344310.56</v>
      </c>
      <c r="K62" s="56">
        <v>725737.52</v>
      </c>
      <c r="L62" s="56">
        <v>670713.62</v>
      </c>
      <c r="O62" s="270">
        <v>9000</v>
      </c>
      <c r="P62" s="270">
        <v>36112.42</v>
      </c>
      <c r="R62" s="270">
        <v>500</v>
      </c>
      <c r="U62" s="56">
        <v>-185644.66</v>
      </c>
      <c r="V62" s="56">
        <v>2266667.36</v>
      </c>
      <c r="W62" s="98">
        <v>463776.66</v>
      </c>
      <c r="Z62" s="98">
        <v>782494</v>
      </c>
      <c r="AA62" s="98">
        <v>6000</v>
      </c>
      <c r="AB62" s="122">
        <v>1051236</v>
      </c>
      <c r="AE62" s="122">
        <v>292437.56</v>
      </c>
      <c r="AF62" s="122">
        <v>80112.17</v>
      </c>
      <c r="AJ62" s="83">
        <f t="shared" si="1"/>
        <v>543990.91</v>
      </c>
      <c r="AK62" s="21">
        <f t="shared" si="2"/>
        <v>45612.42</v>
      </c>
      <c r="AL62" s="84">
        <f t="shared" si="3"/>
        <v>498378.49000000005</v>
      </c>
      <c r="AM62" s="24">
        <f t="shared" si="4"/>
        <v>1252270.6599999999</v>
      </c>
      <c r="AN62" s="25">
        <f t="shared" si="5"/>
        <v>1423785.73</v>
      </c>
      <c r="AO62" s="16">
        <f t="shared" si="6"/>
        <v>-171515.07000000007</v>
      </c>
    </row>
    <row r="63" spans="1:41" ht="15" thickBot="1" x14ac:dyDescent="0.25">
      <c r="A63" s="62" t="s">
        <v>33</v>
      </c>
      <c r="B63" s="62" t="s">
        <v>34</v>
      </c>
      <c r="C63" s="86">
        <v>3004</v>
      </c>
      <c r="D63" s="87" t="s">
        <v>869</v>
      </c>
      <c r="E63" s="56" t="s">
        <v>2165</v>
      </c>
      <c r="F63" s="121">
        <v>407251.35</v>
      </c>
      <c r="G63" s="121">
        <v>64245.55</v>
      </c>
      <c r="H63" s="121">
        <v>32925.760000000002</v>
      </c>
      <c r="K63" s="56">
        <v>176967.69</v>
      </c>
      <c r="L63" s="56">
        <v>250337.1</v>
      </c>
      <c r="O63" s="270">
        <v>3500</v>
      </c>
      <c r="P63" s="270">
        <v>29838.1</v>
      </c>
      <c r="R63" s="270">
        <v>1823</v>
      </c>
      <c r="U63" s="56">
        <v>-1120376.51</v>
      </c>
      <c r="V63" s="56">
        <v>1987498.73</v>
      </c>
      <c r="W63" s="98">
        <v>543995.28</v>
      </c>
      <c r="Z63" s="98">
        <v>320082</v>
      </c>
      <c r="AA63" s="98">
        <v>18500</v>
      </c>
      <c r="AB63" s="122">
        <v>499622</v>
      </c>
      <c r="AE63" s="122">
        <v>251305.57</v>
      </c>
      <c r="AF63" s="122">
        <v>79591.39</v>
      </c>
      <c r="AJ63" s="83">
        <f t="shared" si="1"/>
        <v>504422.66</v>
      </c>
      <c r="AK63" s="21">
        <f t="shared" si="2"/>
        <v>35161.1</v>
      </c>
      <c r="AL63" s="84">
        <f t="shared" si="3"/>
        <v>469261.56</v>
      </c>
      <c r="AM63" s="24">
        <f t="shared" si="4"/>
        <v>882577.28</v>
      </c>
      <c r="AN63" s="25">
        <f t="shared" si="5"/>
        <v>830518.96000000008</v>
      </c>
      <c r="AO63" s="16">
        <f t="shared" si="6"/>
        <v>52058.319999999949</v>
      </c>
    </row>
    <row r="64" spans="1:41" ht="15" thickBot="1" x14ac:dyDescent="0.25">
      <c r="A64" s="62" t="s">
        <v>33</v>
      </c>
      <c r="B64" s="62" t="s">
        <v>34</v>
      </c>
      <c r="C64" s="86">
        <v>7236</v>
      </c>
      <c r="D64" s="87" t="s">
        <v>870</v>
      </c>
      <c r="E64" s="56" t="s">
        <v>2166</v>
      </c>
      <c r="F64" s="121">
        <v>451867.44</v>
      </c>
      <c r="G64" s="121">
        <v>7625</v>
      </c>
      <c r="H64" s="121">
        <v>95488.26</v>
      </c>
      <c r="K64" s="56">
        <v>178116.98</v>
      </c>
      <c r="L64" s="56">
        <v>186900</v>
      </c>
      <c r="O64" s="270">
        <v>5600</v>
      </c>
      <c r="P64" s="270">
        <v>90758.93</v>
      </c>
      <c r="R64" s="270">
        <v>401.84</v>
      </c>
      <c r="T64" s="56">
        <v>418050.96</v>
      </c>
      <c r="U64" s="56">
        <v>217407.24</v>
      </c>
      <c r="V64" s="56">
        <v>132947.94</v>
      </c>
      <c r="W64" s="98">
        <v>891216.56</v>
      </c>
      <c r="X64" s="98">
        <v>40000</v>
      </c>
      <c r="Z64" s="98">
        <v>285078.5</v>
      </c>
      <c r="AB64" s="122">
        <v>638558.5</v>
      </c>
      <c r="AE64" s="122">
        <v>353162.79</v>
      </c>
      <c r="AF64" s="122">
        <v>58943</v>
      </c>
      <c r="AJ64" s="83">
        <f t="shared" si="1"/>
        <v>554980.69999999995</v>
      </c>
      <c r="AK64" s="21">
        <f t="shared" si="2"/>
        <v>96760.76999999999</v>
      </c>
      <c r="AL64" s="84">
        <f t="shared" si="3"/>
        <v>458219.92999999993</v>
      </c>
      <c r="AM64" s="24">
        <f t="shared" si="4"/>
        <v>1216295.06</v>
      </c>
      <c r="AN64" s="25">
        <f t="shared" si="5"/>
        <v>1050664.29</v>
      </c>
      <c r="AO64" s="16">
        <f t="shared" si="6"/>
        <v>165630.77000000002</v>
      </c>
    </row>
    <row r="65" spans="1:41" ht="15" thickBot="1" x14ac:dyDescent="0.25">
      <c r="A65" s="62" t="s">
        <v>33</v>
      </c>
      <c r="B65" s="62" t="s">
        <v>34</v>
      </c>
      <c r="C65" s="86">
        <v>5706</v>
      </c>
      <c r="D65" s="87" t="s">
        <v>871</v>
      </c>
      <c r="E65" s="56" t="s">
        <v>2168</v>
      </c>
      <c r="F65" s="121">
        <v>491475.79</v>
      </c>
      <c r="G65" s="121">
        <v>169069.25</v>
      </c>
      <c r="H65" s="121">
        <v>218995.51</v>
      </c>
      <c r="K65" s="56">
        <v>386927.55</v>
      </c>
      <c r="L65" s="56">
        <v>297419.21999999997</v>
      </c>
      <c r="O65" s="270">
        <v>14080</v>
      </c>
      <c r="P65" s="270">
        <v>51174.03</v>
      </c>
      <c r="R65" s="270">
        <v>4348.8</v>
      </c>
      <c r="T65" s="56">
        <v>-1499661.35</v>
      </c>
      <c r="U65" s="56">
        <v>0.94</v>
      </c>
      <c r="V65" s="56">
        <v>2590732.39</v>
      </c>
      <c r="W65" s="98">
        <v>1246834.3799999999</v>
      </c>
      <c r="Z65" s="98">
        <v>886044</v>
      </c>
      <c r="AA65" s="98">
        <v>64084</v>
      </c>
      <c r="AB65" s="122">
        <v>1280848</v>
      </c>
      <c r="AE65" s="122">
        <v>398576.03</v>
      </c>
      <c r="AF65" s="122">
        <v>24270.84</v>
      </c>
      <c r="AJ65" s="83">
        <f t="shared" si="1"/>
        <v>879540.55</v>
      </c>
      <c r="AK65" s="21">
        <f t="shared" si="2"/>
        <v>69602.83</v>
      </c>
      <c r="AL65" s="84">
        <f t="shared" si="3"/>
        <v>809937.72000000009</v>
      </c>
      <c r="AM65" s="24">
        <f t="shared" si="4"/>
        <v>2196962.38</v>
      </c>
      <c r="AN65" s="25">
        <f t="shared" si="5"/>
        <v>1703694.87</v>
      </c>
      <c r="AO65" s="16">
        <f t="shared" si="6"/>
        <v>493267.50999999978</v>
      </c>
    </row>
    <row r="66" spans="1:41" s="84" customFormat="1" ht="15" thickBot="1" x14ac:dyDescent="0.25">
      <c r="A66" s="84" t="s">
        <v>33</v>
      </c>
      <c r="B66" s="84" t="s">
        <v>34</v>
      </c>
      <c r="C66" s="265">
        <v>1949</v>
      </c>
      <c r="D66" s="266" t="s">
        <v>872</v>
      </c>
      <c r="E66" s="56" t="s">
        <v>2169</v>
      </c>
      <c r="F66" s="121">
        <v>1016022.14</v>
      </c>
      <c r="G66" s="121">
        <v>340077.88</v>
      </c>
      <c r="H66" s="121">
        <v>31350.62</v>
      </c>
      <c r="I66" s="121"/>
      <c r="J66" s="56"/>
      <c r="K66" s="56">
        <v>1151930.6299999999</v>
      </c>
      <c r="L66" s="56">
        <v>229948.73</v>
      </c>
      <c r="M66" s="56"/>
      <c r="N66" s="56"/>
      <c r="O66" s="270">
        <v>38347</v>
      </c>
      <c r="P66" s="270">
        <v>33064.449999999997</v>
      </c>
      <c r="Q66" s="270"/>
      <c r="R66" s="270">
        <v>14</v>
      </c>
      <c r="S66" s="56"/>
      <c r="T66" s="56">
        <v>150061.75</v>
      </c>
      <c r="U66" s="56">
        <v>703960.82</v>
      </c>
      <c r="V66" s="56">
        <v>2642678.98</v>
      </c>
      <c r="W66" s="98">
        <v>499778.25</v>
      </c>
      <c r="X66" s="98"/>
      <c r="Y66" s="98"/>
      <c r="Z66" s="98">
        <v>495628</v>
      </c>
      <c r="AA66" s="98">
        <v>60800</v>
      </c>
      <c r="AB66" s="122">
        <v>668828</v>
      </c>
      <c r="AC66" s="122"/>
      <c r="AD66" s="122"/>
      <c r="AE66" s="122">
        <v>273210.2</v>
      </c>
      <c r="AF66" s="122">
        <v>82117.81</v>
      </c>
      <c r="AG66" s="122"/>
      <c r="AH66" s="122"/>
      <c r="AI66" s="122"/>
      <c r="AJ66" s="83">
        <f t="shared" si="1"/>
        <v>1387450.6400000001</v>
      </c>
      <c r="AK66" s="21">
        <f t="shared" si="2"/>
        <v>71425.45</v>
      </c>
      <c r="AL66" s="84">
        <f t="shared" si="3"/>
        <v>1316025.1900000002</v>
      </c>
      <c r="AM66" s="24">
        <f t="shared" si="4"/>
        <v>1056206.25</v>
      </c>
      <c r="AN66" s="25">
        <f t="shared" si="5"/>
        <v>1024156.01</v>
      </c>
      <c r="AO66" s="16">
        <f t="shared" si="6"/>
        <v>32050.239999999991</v>
      </c>
    </row>
    <row r="67" spans="1:41" ht="15" thickBot="1" x14ac:dyDescent="0.25">
      <c r="A67" s="62" t="s">
        <v>33</v>
      </c>
      <c r="B67" s="62" t="s">
        <v>34</v>
      </c>
      <c r="C67" s="86">
        <v>3449</v>
      </c>
      <c r="D67" s="87" t="s">
        <v>873</v>
      </c>
      <c r="E67" s="56" t="s">
        <v>2172</v>
      </c>
      <c r="F67" s="121">
        <v>629994.31000000006</v>
      </c>
      <c r="G67" s="121">
        <v>46460.75</v>
      </c>
      <c r="H67" s="121">
        <v>86460.66</v>
      </c>
      <c r="K67" s="56">
        <v>883615</v>
      </c>
      <c r="L67" s="56">
        <v>384053.29</v>
      </c>
      <c r="O67" s="270">
        <v>7000</v>
      </c>
      <c r="P67" s="270">
        <v>39740.19</v>
      </c>
      <c r="R67" s="270">
        <v>2630</v>
      </c>
      <c r="U67" s="56">
        <v>290199.67999999999</v>
      </c>
      <c r="V67" s="56">
        <v>1770327</v>
      </c>
      <c r="W67" s="98">
        <v>613600.28</v>
      </c>
      <c r="Z67" s="98">
        <v>374450.64</v>
      </c>
      <c r="AA67" s="98">
        <v>6000</v>
      </c>
      <c r="AB67" s="122">
        <v>604850.64</v>
      </c>
      <c r="AE67" s="122">
        <v>374005.25</v>
      </c>
      <c r="AF67" s="122">
        <v>48249.89</v>
      </c>
      <c r="AJ67" s="83">
        <f t="shared" si="1"/>
        <v>762915.72000000009</v>
      </c>
      <c r="AK67" s="21">
        <f t="shared" si="2"/>
        <v>49370.19</v>
      </c>
      <c r="AL67" s="84">
        <f t="shared" si="3"/>
        <v>713545.53</v>
      </c>
      <c r="AM67" s="24">
        <f t="shared" si="4"/>
        <v>994050.92</v>
      </c>
      <c r="AN67" s="25">
        <f t="shared" si="5"/>
        <v>1027105.78</v>
      </c>
      <c r="AO67" s="16">
        <f t="shared" si="6"/>
        <v>-33054.859999999986</v>
      </c>
    </row>
    <row r="68" spans="1:41" ht="15" thickBot="1" x14ac:dyDescent="0.25">
      <c r="A68" s="62" t="s">
        <v>33</v>
      </c>
      <c r="B68" s="62" t="s">
        <v>34</v>
      </c>
      <c r="C68" s="86">
        <v>4604</v>
      </c>
      <c r="D68" s="87" t="s">
        <v>874</v>
      </c>
      <c r="E68" s="56" t="s">
        <v>2173</v>
      </c>
      <c r="F68" s="121">
        <v>549507.93000000005</v>
      </c>
      <c r="G68" s="121">
        <v>52667.34</v>
      </c>
      <c r="H68" s="121">
        <v>155734.07999999999</v>
      </c>
      <c r="K68" s="56">
        <v>871099.01</v>
      </c>
      <c r="L68" s="56">
        <v>678478.6</v>
      </c>
      <c r="O68" s="270">
        <v>53238</v>
      </c>
      <c r="P68" s="270">
        <v>33331.35</v>
      </c>
      <c r="R68" s="270">
        <v>529.34</v>
      </c>
      <c r="V68" s="56">
        <v>3470807.24</v>
      </c>
      <c r="W68" s="98">
        <v>676759.89</v>
      </c>
      <c r="Z68" s="98">
        <v>290790</v>
      </c>
      <c r="AB68" s="122">
        <v>525570</v>
      </c>
      <c r="AE68" s="122">
        <v>295201.78999999998</v>
      </c>
      <c r="AF68" s="122">
        <v>37910.18</v>
      </c>
      <c r="AJ68" s="83">
        <f t="shared" ref="AJ68:AJ131" si="7">SUM(F68:I68)</f>
        <v>757909.35</v>
      </c>
      <c r="AK68" s="21">
        <f t="shared" si="2"/>
        <v>87098.69</v>
      </c>
      <c r="AL68" s="84">
        <f t="shared" si="3"/>
        <v>670810.65999999992</v>
      </c>
      <c r="AM68" s="24">
        <f t="shared" si="4"/>
        <v>967549.89</v>
      </c>
      <c r="AN68" s="25">
        <f t="shared" si="5"/>
        <v>858681.97000000009</v>
      </c>
      <c r="AO68" s="16">
        <f t="shared" si="6"/>
        <v>108867.91999999993</v>
      </c>
    </row>
    <row r="69" spans="1:41" ht="15" thickBot="1" x14ac:dyDescent="0.25">
      <c r="A69" s="62" t="s">
        <v>33</v>
      </c>
      <c r="B69" s="62" t="s">
        <v>34</v>
      </c>
      <c r="C69" s="86">
        <v>2993</v>
      </c>
      <c r="D69" s="87" t="s">
        <v>875</v>
      </c>
      <c r="E69" s="56" t="s">
        <v>2174</v>
      </c>
      <c r="F69" s="121">
        <v>94039.01</v>
      </c>
      <c r="G69" s="121">
        <v>64511.43</v>
      </c>
      <c r="H69" s="121">
        <v>29647.5</v>
      </c>
      <c r="K69" s="56">
        <v>187969.59</v>
      </c>
      <c r="L69" s="56">
        <v>615065.22</v>
      </c>
      <c r="O69" s="270">
        <v>4494.4399999999996</v>
      </c>
      <c r="P69" s="270">
        <v>24734.25</v>
      </c>
      <c r="R69" s="270">
        <v>98.22</v>
      </c>
      <c r="U69" s="56">
        <v>-175425.58</v>
      </c>
      <c r="V69" s="56">
        <v>1201384.94</v>
      </c>
      <c r="W69" s="98">
        <v>352124.88</v>
      </c>
      <c r="Z69" s="98">
        <v>324788</v>
      </c>
      <c r="AA69" s="98">
        <v>6000</v>
      </c>
      <c r="AB69" s="122">
        <v>462948</v>
      </c>
      <c r="AE69" s="122">
        <v>236395.8</v>
      </c>
      <c r="AF69" s="122">
        <v>24460.6</v>
      </c>
      <c r="AJ69" s="83">
        <f t="shared" si="7"/>
        <v>188197.94</v>
      </c>
      <c r="AK69" s="21">
        <f t="shared" ref="AK69:AK132" si="8">SUM(O69:R69)</f>
        <v>29326.91</v>
      </c>
      <c r="AL69" s="84">
        <f t="shared" ref="AL69:AL132" si="9">AJ69-AK69</f>
        <v>158871.03</v>
      </c>
      <c r="AM69" s="24">
        <f t="shared" ref="AM69:AM132" si="10">SUM(W69:AA69)</f>
        <v>682912.88</v>
      </c>
      <c r="AN69" s="25">
        <f t="shared" ref="AN69:AN132" si="11">SUM(AB69:AI69)</f>
        <v>723804.4</v>
      </c>
      <c r="AO69" s="16">
        <f t="shared" ref="AO69:AO132" si="12">AM69-AN69</f>
        <v>-40891.520000000019</v>
      </c>
    </row>
    <row r="70" spans="1:41" ht="15" thickBot="1" x14ac:dyDescent="0.25">
      <c r="A70" s="62" t="s">
        <v>33</v>
      </c>
      <c r="B70" s="62" t="s">
        <v>34</v>
      </c>
      <c r="C70" s="86">
        <v>4393</v>
      </c>
      <c r="D70" s="87" t="s">
        <v>876</v>
      </c>
      <c r="E70" s="56" t="s">
        <v>2176</v>
      </c>
      <c r="F70" s="121">
        <v>333244.74</v>
      </c>
      <c r="G70" s="121">
        <v>18730.759999999998</v>
      </c>
      <c r="H70" s="121">
        <v>150566.91</v>
      </c>
      <c r="K70" s="56">
        <v>362155.04</v>
      </c>
      <c r="L70" s="56">
        <v>237954.78</v>
      </c>
      <c r="O70" s="270">
        <v>0</v>
      </c>
      <c r="P70" s="270">
        <v>29580</v>
      </c>
      <c r="R70" s="270">
        <v>0.02</v>
      </c>
      <c r="U70" s="56">
        <v>-1490846.97</v>
      </c>
      <c r="V70" s="56">
        <v>2538134.58</v>
      </c>
      <c r="W70" s="98">
        <v>468024.14</v>
      </c>
      <c r="Z70" s="98">
        <v>925022</v>
      </c>
      <c r="AA70" s="98">
        <v>56800</v>
      </c>
      <c r="AB70" s="122">
        <v>1134542</v>
      </c>
      <c r="AE70" s="122">
        <v>270426.58</v>
      </c>
      <c r="AF70" s="122">
        <v>9431.9599999999991</v>
      </c>
      <c r="AJ70" s="83">
        <f t="shared" si="7"/>
        <v>502542.41000000003</v>
      </c>
      <c r="AK70" s="21">
        <f t="shared" si="8"/>
        <v>29580.02</v>
      </c>
      <c r="AL70" s="84">
        <f t="shared" si="9"/>
        <v>472962.39</v>
      </c>
      <c r="AM70" s="24">
        <f t="shared" si="10"/>
        <v>1449846.1400000001</v>
      </c>
      <c r="AN70" s="25">
        <f t="shared" si="11"/>
        <v>1414400.54</v>
      </c>
      <c r="AO70" s="16">
        <f t="shared" si="12"/>
        <v>35445.600000000093</v>
      </c>
    </row>
    <row r="71" spans="1:41" ht="15" thickBot="1" x14ac:dyDescent="0.25">
      <c r="A71" s="62" t="s">
        <v>33</v>
      </c>
      <c r="B71" s="62" t="s">
        <v>34</v>
      </c>
      <c r="C71" s="86">
        <v>2760</v>
      </c>
      <c r="D71" s="87" t="s">
        <v>877</v>
      </c>
      <c r="E71" s="56" t="s">
        <v>2177</v>
      </c>
      <c r="F71" s="121">
        <v>358313.34</v>
      </c>
      <c r="G71" s="121">
        <v>0</v>
      </c>
      <c r="H71" s="121">
        <v>49834.77</v>
      </c>
      <c r="K71" s="56">
        <v>323825.56</v>
      </c>
      <c r="L71" s="56">
        <v>449281.2</v>
      </c>
      <c r="O71" s="270">
        <v>4500</v>
      </c>
      <c r="P71" s="270">
        <v>35185</v>
      </c>
      <c r="R71" s="270">
        <v>399.05</v>
      </c>
      <c r="U71" s="56">
        <v>-684074.32</v>
      </c>
      <c r="V71" s="56">
        <v>1881601.57</v>
      </c>
      <c r="W71" s="98">
        <v>639989.17000000004</v>
      </c>
      <c r="Z71" s="98">
        <v>503072</v>
      </c>
      <c r="AA71" s="98">
        <v>10000</v>
      </c>
      <c r="AB71" s="122">
        <v>748512</v>
      </c>
      <c r="AE71" s="122">
        <v>266036.73</v>
      </c>
      <c r="AF71" s="122">
        <v>62472.87</v>
      </c>
      <c r="AJ71" s="83">
        <f t="shared" si="7"/>
        <v>408148.11000000004</v>
      </c>
      <c r="AK71" s="21">
        <f t="shared" si="8"/>
        <v>40084.050000000003</v>
      </c>
      <c r="AL71" s="84">
        <f t="shared" si="9"/>
        <v>368064.06000000006</v>
      </c>
      <c r="AM71" s="24">
        <f t="shared" si="10"/>
        <v>1153061.17</v>
      </c>
      <c r="AN71" s="25">
        <f t="shared" si="11"/>
        <v>1077021.6000000001</v>
      </c>
      <c r="AO71" s="16">
        <f t="shared" si="12"/>
        <v>76039.569999999832</v>
      </c>
    </row>
    <row r="72" spans="1:41" ht="15" thickBot="1" x14ac:dyDescent="0.25">
      <c r="A72" s="62" t="s">
        <v>33</v>
      </c>
      <c r="B72" s="62" t="s">
        <v>34</v>
      </c>
      <c r="C72" s="86">
        <v>4335</v>
      </c>
      <c r="D72" s="87" t="s">
        <v>878</v>
      </c>
      <c r="E72" s="56" t="s">
        <v>2178</v>
      </c>
      <c r="F72" s="121">
        <v>377227.06</v>
      </c>
      <c r="G72" s="121">
        <v>50947.75</v>
      </c>
      <c r="H72" s="121">
        <v>34832.44</v>
      </c>
      <c r="K72" s="56">
        <v>541921.09</v>
      </c>
      <c r="L72" s="56">
        <v>213919.64</v>
      </c>
      <c r="O72" s="270">
        <v>4600</v>
      </c>
      <c r="P72" s="270">
        <v>23977.02</v>
      </c>
      <c r="R72" s="270">
        <v>2136.13</v>
      </c>
      <c r="T72" s="56">
        <v>-1595274.18</v>
      </c>
      <c r="V72" s="56">
        <v>2618687.59</v>
      </c>
      <c r="W72" s="98">
        <v>696857.02</v>
      </c>
      <c r="Z72" s="98">
        <v>142170</v>
      </c>
      <c r="AB72" s="122">
        <v>369890</v>
      </c>
      <c r="AE72" s="122">
        <v>224574.24</v>
      </c>
      <c r="AF72" s="122">
        <v>57086.36</v>
      </c>
      <c r="AI72" s="122">
        <v>2130</v>
      </c>
      <c r="AJ72" s="83">
        <f t="shared" si="7"/>
        <v>463007.25</v>
      </c>
      <c r="AK72" s="21">
        <f t="shared" si="8"/>
        <v>30713.15</v>
      </c>
      <c r="AL72" s="84">
        <f t="shared" si="9"/>
        <v>432294.1</v>
      </c>
      <c r="AM72" s="24">
        <f t="shared" si="10"/>
        <v>839027.02</v>
      </c>
      <c r="AN72" s="25">
        <f t="shared" si="11"/>
        <v>653680.6</v>
      </c>
      <c r="AO72" s="16">
        <f t="shared" si="12"/>
        <v>185346.42000000004</v>
      </c>
    </row>
    <row r="73" spans="1:41" ht="15" thickBot="1" x14ac:dyDescent="0.25">
      <c r="A73" s="62" t="s">
        <v>33</v>
      </c>
      <c r="B73" s="62" t="s">
        <v>34</v>
      </c>
      <c r="C73" s="86">
        <v>2477</v>
      </c>
      <c r="D73" s="87" t="s">
        <v>879</v>
      </c>
      <c r="E73" s="56" t="s">
        <v>2179</v>
      </c>
      <c r="F73" s="121">
        <v>227150.54</v>
      </c>
      <c r="G73" s="121">
        <v>88262.78</v>
      </c>
      <c r="H73" s="121">
        <v>41394.199999999997</v>
      </c>
      <c r="K73" s="56">
        <v>30266.46</v>
      </c>
      <c r="L73" s="56">
        <v>121918.43</v>
      </c>
      <c r="O73" s="270">
        <v>2000</v>
      </c>
      <c r="P73" s="270">
        <v>37854.660000000003</v>
      </c>
      <c r="R73" s="270">
        <v>623.04</v>
      </c>
      <c r="U73" s="56">
        <v>48036.44</v>
      </c>
      <c r="V73" s="56">
        <v>2255161.35</v>
      </c>
      <c r="W73" s="98">
        <v>441581.56</v>
      </c>
      <c r="X73" s="98">
        <v>77000</v>
      </c>
      <c r="Z73" s="98">
        <v>320644</v>
      </c>
      <c r="AA73" s="98">
        <v>37800</v>
      </c>
      <c r="AB73" s="122">
        <v>400844</v>
      </c>
      <c r="AE73" s="122">
        <v>270807.09999999998</v>
      </c>
      <c r="AF73" s="122">
        <v>18384</v>
      </c>
      <c r="AJ73" s="83">
        <f t="shared" si="7"/>
        <v>356807.52</v>
      </c>
      <c r="AK73" s="21">
        <f t="shared" si="8"/>
        <v>40477.700000000004</v>
      </c>
      <c r="AL73" s="84">
        <f t="shared" si="9"/>
        <v>316329.82</v>
      </c>
      <c r="AM73" s="24">
        <f t="shared" si="10"/>
        <v>877025.56</v>
      </c>
      <c r="AN73" s="25">
        <f t="shared" si="11"/>
        <v>690035.1</v>
      </c>
      <c r="AO73" s="16">
        <f t="shared" si="12"/>
        <v>186990.46000000008</v>
      </c>
    </row>
    <row r="74" spans="1:41" ht="15" thickBot="1" x14ac:dyDescent="0.25">
      <c r="A74" s="62" t="s">
        <v>33</v>
      </c>
      <c r="B74" s="62" t="s">
        <v>34</v>
      </c>
      <c r="C74" s="86">
        <v>5216</v>
      </c>
      <c r="D74" s="87" t="s">
        <v>880</v>
      </c>
      <c r="E74" s="56" t="s">
        <v>2180</v>
      </c>
      <c r="F74" s="121">
        <v>822546.39</v>
      </c>
      <c r="G74" s="121">
        <v>191483.61</v>
      </c>
      <c r="H74" s="121">
        <v>54888.97</v>
      </c>
      <c r="K74" s="56">
        <v>689362.9</v>
      </c>
      <c r="L74" s="56">
        <v>174394.8</v>
      </c>
      <c r="O74" s="270">
        <v>4400</v>
      </c>
      <c r="P74" s="270">
        <v>50505.46</v>
      </c>
      <c r="R74" s="270">
        <v>1085.73</v>
      </c>
      <c r="U74" s="56">
        <v>-951819.8</v>
      </c>
      <c r="V74" s="56">
        <v>2065017.96</v>
      </c>
      <c r="W74" s="98">
        <v>1023690.13</v>
      </c>
      <c r="X74" s="98">
        <v>452475</v>
      </c>
      <c r="Z74" s="98">
        <v>358684</v>
      </c>
      <c r="AB74" s="122">
        <v>644335</v>
      </c>
      <c r="AE74" s="122">
        <v>298552.57</v>
      </c>
      <c r="AF74" s="122">
        <v>35728.239999999998</v>
      </c>
      <c r="AJ74" s="83">
        <f t="shared" si="7"/>
        <v>1068918.97</v>
      </c>
      <c r="AK74" s="21">
        <f t="shared" si="8"/>
        <v>55991.19</v>
      </c>
      <c r="AL74" s="84">
        <f t="shared" si="9"/>
        <v>1012927.78</v>
      </c>
      <c r="AM74" s="24">
        <f t="shared" si="10"/>
        <v>1834849.13</v>
      </c>
      <c r="AN74" s="25">
        <f t="shared" si="11"/>
        <v>978615.81</v>
      </c>
      <c r="AO74" s="16">
        <f t="shared" si="12"/>
        <v>856233.31999999983</v>
      </c>
    </row>
    <row r="75" spans="1:41" s="83" customFormat="1" ht="15" thickBot="1" x14ac:dyDescent="0.25">
      <c r="A75" s="62" t="s">
        <v>33</v>
      </c>
      <c r="B75" s="62" t="s">
        <v>34</v>
      </c>
      <c r="C75" s="86">
        <v>5544</v>
      </c>
      <c r="D75" s="87" t="s">
        <v>881</v>
      </c>
      <c r="E75" s="56" t="s">
        <v>2181</v>
      </c>
      <c r="F75" s="121">
        <v>921329.76</v>
      </c>
      <c r="G75" s="121">
        <v>220471.08</v>
      </c>
      <c r="H75" s="121">
        <v>247407.21</v>
      </c>
      <c r="I75" s="121"/>
      <c r="J75" s="56"/>
      <c r="K75" s="56">
        <v>387743.06</v>
      </c>
      <c r="L75" s="56">
        <v>695054.34</v>
      </c>
      <c r="M75" s="56"/>
      <c r="N75" s="56"/>
      <c r="O75" s="270">
        <v>7790</v>
      </c>
      <c r="P75" s="270">
        <v>88974.31</v>
      </c>
      <c r="Q75" s="270"/>
      <c r="R75" s="270">
        <v>2672</v>
      </c>
      <c r="S75" s="56"/>
      <c r="T75" s="56"/>
      <c r="U75" s="56">
        <v>-250903.15</v>
      </c>
      <c r="V75" s="56">
        <v>2127187.88</v>
      </c>
      <c r="W75" s="98">
        <v>1314780.05</v>
      </c>
      <c r="X75" s="98"/>
      <c r="Y75" s="98">
        <v>300</v>
      </c>
      <c r="Z75" s="98">
        <v>201088</v>
      </c>
      <c r="AA75" s="98">
        <v>83100</v>
      </c>
      <c r="AB75" s="122">
        <v>587968</v>
      </c>
      <c r="AC75" s="122"/>
      <c r="AD75" s="122"/>
      <c r="AE75" s="122">
        <v>325035.08</v>
      </c>
      <c r="AF75" s="122">
        <v>97629.56</v>
      </c>
      <c r="AG75" s="122"/>
      <c r="AH75" s="122"/>
      <c r="AI75" s="122"/>
      <c r="AJ75" s="83">
        <f t="shared" si="7"/>
        <v>1389208.05</v>
      </c>
      <c r="AK75" s="21">
        <f t="shared" si="8"/>
        <v>99436.31</v>
      </c>
      <c r="AL75" s="84">
        <f t="shared" si="9"/>
        <v>1289771.74</v>
      </c>
      <c r="AM75" s="24">
        <f t="shared" si="10"/>
        <v>1599268.05</v>
      </c>
      <c r="AN75" s="25">
        <f t="shared" si="11"/>
        <v>1010632.6400000001</v>
      </c>
      <c r="AO75" s="16">
        <f t="shared" si="12"/>
        <v>588635.40999999992</v>
      </c>
    </row>
    <row r="76" spans="1:41" ht="15" thickBot="1" x14ac:dyDescent="0.25">
      <c r="A76" s="62" t="s">
        <v>33</v>
      </c>
      <c r="B76" s="62" t="s">
        <v>34</v>
      </c>
      <c r="C76" s="86">
        <v>2866</v>
      </c>
      <c r="D76" s="87" t="s">
        <v>882</v>
      </c>
      <c r="E76" s="56" t="s">
        <v>2315</v>
      </c>
      <c r="F76" s="121">
        <v>850437.64</v>
      </c>
      <c r="G76" s="121">
        <v>103328.35</v>
      </c>
      <c r="H76" s="121">
        <v>73371.61</v>
      </c>
      <c r="K76" s="56">
        <v>871916.83</v>
      </c>
      <c r="L76" s="56">
        <v>811546.96</v>
      </c>
      <c r="O76" s="270">
        <v>5374</v>
      </c>
      <c r="P76" s="270">
        <v>42587.85</v>
      </c>
      <c r="U76" s="56">
        <v>328085.96999999997</v>
      </c>
      <c r="V76" s="56">
        <v>3692657.78</v>
      </c>
      <c r="W76" s="98">
        <v>570938.43999999994</v>
      </c>
      <c r="X76" s="98">
        <v>62140</v>
      </c>
      <c r="Z76" s="98">
        <v>564354</v>
      </c>
      <c r="AA76" s="98">
        <v>57500</v>
      </c>
      <c r="AB76" s="122">
        <v>783095.62</v>
      </c>
      <c r="AE76" s="122">
        <v>273540.38</v>
      </c>
      <c r="AF76" s="122">
        <v>113012.8</v>
      </c>
      <c r="AJ76" s="83">
        <f t="shared" si="7"/>
        <v>1027137.6</v>
      </c>
      <c r="AK76" s="21">
        <f t="shared" si="8"/>
        <v>47961.85</v>
      </c>
      <c r="AL76" s="84">
        <f t="shared" si="9"/>
        <v>979175.75</v>
      </c>
      <c r="AM76" s="24">
        <f t="shared" si="10"/>
        <v>1254932.44</v>
      </c>
      <c r="AN76" s="25">
        <f t="shared" si="11"/>
        <v>1169648.8</v>
      </c>
      <c r="AO76" s="16">
        <f t="shared" si="12"/>
        <v>85283.639999999898</v>
      </c>
    </row>
    <row r="77" spans="1:41" ht="15" thickBot="1" x14ac:dyDescent="0.25">
      <c r="A77" s="62" t="s">
        <v>35</v>
      </c>
      <c r="B77" s="62" t="s">
        <v>36</v>
      </c>
      <c r="C77" s="86">
        <v>3680</v>
      </c>
      <c r="D77" s="87" t="s">
        <v>883</v>
      </c>
      <c r="E77" s="56" t="s">
        <v>2182</v>
      </c>
      <c r="F77" s="121">
        <v>122894.94</v>
      </c>
      <c r="G77" s="121">
        <v>49860.5</v>
      </c>
      <c r="H77" s="121">
        <v>27827.72</v>
      </c>
      <c r="K77" s="56">
        <v>2711360.95</v>
      </c>
      <c r="L77" s="56">
        <v>79129.62</v>
      </c>
      <c r="O77" s="270">
        <v>5000</v>
      </c>
      <c r="P77" s="270">
        <v>29700</v>
      </c>
      <c r="Q77" s="270">
        <v>18000</v>
      </c>
      <c r="U77" s="56">
        <v>-62690.95</v>
      </c>
      <c r="V77" s="56">
        <v>2241713.0099999998</v>
      </c>
      <c r="W77" s="98">
        <v>448097.47</v>
      </c>
      <c r="Z77" s="98">
        <v>323420</v>
      </c>
      <c r="AA77" s="98">
        <v>11460</v>
      </c>
      <c r="AB77" s="122">
        <v>531480</v>
      </c>
      <c r="AE77" s="122">
        <v>148945.19</v>
      </c>
      <c r="AF77" s="122">
        <v>96474.44</v>
      </c>
      <c r="AJ77" s="83">
        <f t="shared" si="7"/>
        <v>200583.16</v>
      </c>
      <c r="AK77" s="21">
        <f t="shared" si="8"/>
        <v>52700</v>
      </c>
      <c r="AL77" s="84">
        <f t="shared" si="9"/>
        <v>147883.16</v>
      </c>
      <c r="AM77" s="24">
        <f t="shared" si="10"/>
        <v>782977.47</v>
      </c>
      <c r="AN77" s="25">
        <f t="shared" si="11"/>
        <v>776899.62999999989</v>
      </c>
      <c r="AO77" s="16">
        <f t="shared" si="12"/>
        <v>6077.8400000000838</v>
      </c>
    </row>
    <row r="78" spans="1:41" ht="15" thickBot="1" x14ac:dyDescent="0.25">
      <c r="A78" s="62" t="s">
        <v>35</v>
      </c>
      <c r="B78" s="62" t="s">
        <v>36</v>
      </c>
      <c r="C78" s="86">
        <v>5005</v>
      </c>
      <c r="D78" s="87" t="s">
        <v>884</v>
      </c>
      <c r="E78" s="56" t="s">
        <v>2183</v>
      </c>
      <c r="F78" s="121">
        <v>192176.98</v>
      </c>
      <c r="G78" s="121">
        <v>58009.5</v>
      </c>
      <c r="H78" s="121">
        <v>100476.11</v>
      </c>
      <c r="K78" s="56">
        <v>736329.59</v>
      </c>
      <c r="L78" s="56">
        <v>415121.19</v>
      </c>
      <c r="O78" s="270">
        <v>3000</v>
      </c>
      <c r="P78" s="270">
        <v>47091.040000000001</v>
      </c>
      <c r="Q78" s="270">
        <v>21200</v>
      </c>
      <c r="R78" s="270">
        <v>32135.94</v>
      </c>
      <c r="U78" s="56">
        <v>-432769.21</v>
      </c>
      <c r="V78" s="56">
        <v>1881918.88</v>
      </c>
      <c r="W78" s="98">
        <v>699899.66</v>
      </c>
      <c r="Z78" s="98">
        <v>468222.5</v>
      </c>
      <c r="AA78" s="98">
        <v>9000</v>
      </c>
      <c r="AB78" s="122">
        <v>720822.5</v>
      </c>
      <c r="AE78" s="122">
        <v>343499.74</v>
      </c>
      <c r="AF78" s="122">
        <v>105243.2</v>
      </c>
      <c r="AI78" s="122">
        <v>28900</v>
      </c>
      <c r="AJ78" s="83">
        <f t="shared" si="7"/>
        <v>350662.59</v>
      </c>
      <c r="AK78" s="21">
        <f t="shared" si="8"/>
        <v>103426.98000000001</v>
      </c>
      <c r="AL78" s="84">
        <f t="shared" si="9"/>
        <v>247235.61000000002</v>
      </c>
      <c r="AM78" s="24">
        <f t="shared" si="10"/>
        <v>1177122.1600000001</v>
      </c>
      <c r="AN78" s="25">
        <f t="shared" si="11"/>
        <v>1198465.44</v>
      </c>
      <c r="AO78" s="16">
        <f t="shared" si="12"/>
        <v>-21343.279999999795</v>
      </c>
    </row>
    <row r="79" spans="1:41" ht="15" thickBot="1" x14ac:dyDescent="0.25">
      <c r="A79" s="62" t="s">
        <v>35</v>
      </c>
      <c r="B79" s="62" t="s">
        <v>36</v>
      </c>
      <c r="C79" s="86">
        <v>3048</v>
      </c>
      <c r="D79" s="87" t="s">
        <v>885</v>
      </c>
      <c r="E79" s="56" t="s">
        <v>2184</v>
      </c>
      <c r="F79" s="121">
        <v>84033.32</v>
      </c>
      <c r="G79" s="121">
        <v>20845</v>
      </c>
      <c r="H79" s="121">
        <v>18629.32</v>
      </c>
      <c r="K79" s="56">
        <v>718595.94</v>
      </c>
      <c r="L79" s="56">
        <v>1160958.33</v>
      </c>
      <c r="O79" s="270">
        <v>3350</v>
      </c>
      <c r="P79" s="270">
        <v>57750</v>
      </c>
      <c r="Q79" s="270">
        <v>51300</v>
      </c>
      <c r="S79" s="56">
        <v>5000</v>
      </c>
      <c r="U79" s="56">
        <v>13950</v>
      </c>
      <c r="V79" s="56">
        <v>1941230.36</v>
      </c>
      <c r="W79" s="98">
        <v>432693.78</v>
      </c>
      <c r="Z79" s="98">
        <v>445515</v>
      </c>
      <c r="AB79" s="122">
        <v>671315</v>
      </c>
      <c r="AE79" s="122">
        <v>202669.26</v>
      </c>
      <c r="AF79" s="122">
        <v>62755.12</v>
      </c>
      <c r="AI79" s="122">
        <v>26075</v>
      </c>
      <c r="AJ79" s="83">
        <f t="shared" si="7"/>
        <v>123507.64000000001</v>
      </c>
      <c r="AK79" s="21">
        <f t="shared" si="8"/>
        <v>112400</v>
      </c>
      <c r="AL79" s="84">
        <f t="shared" si="9"/>
        <v>11107.640000000014</v>
      </c>
      <c r="AM79" s="24">
        <f t="shared" si="10"/>
        <v>878208.78</v>
      </c>
      <c r="AN79" s="25">
        <f t="shared" si="11"/>
        <v>962814.38</v>
      </c>
      <c r="AO79" s="16">
        <f t="shared" si="12"/>
        <v>-84605.599999999977</v>
      </c>
    </row>
    <row r="80" spans="1:41" ht="15" thickBot="1" x14ac:dyDescent="0.25">
      <c r="A80" s="62" t="s">
        <v>35</v>
      </c>
      <c r="B80" s="62" t="s">
        <v>36</v>
      </c>
      <c r="C80" s="86">
        <v>6117</v>
      </c>
      <c r="D80" s="87" t="s">
        <v>886</v>
      </c>
      <c r="E80" s="56" t="s">
        <v>2185</v>
      </c>
      <c r="F80" s="121">
        <v>327711.67</v>
      </c>
      <c r="G80" s="121">
        <v>25683.5</v>
      </c>
      <c r="H80" s="121">
        <v>12256.61</v>
      </c>
      <c r="K80" s="56">
        <v>338559.08</v>
      </c>
      <c r="L80" s="56">
        <v>43496.07</v>
      </c>
      <c r="O80" s="270">
        <v>5000</v>
      </c>
      <c r="P80" s="270">
        <v>43550</v>
      </c>
      <c r="S80" s="56">
        <v>5000</v>
      </c>
      <c r="V80" s="56">
        <v>1940061.77</v>
      </c>
      <c r="W80" s="98">
        <v>711013.96</v>
      </c>
      <c r="Z80" s="98">
        <v>685681.5</v>
      </c>
      <c r="AA80" s="98">
        <v>20900</v>
      </c>
      <c r="AB80" s="122">
        <v>979393.5</v>
      </c>
      <c r="AE80" s="122">
        <v>263123.15999999997</v>
      </c>
      <c r="AF80" s="122">
        <v>57705.29</v>
      </c>
      <c r="AJ80" s="83">
        <f t="shared" si="7"/>
        <v>365651.77999999997</v>
      </c>
      <c r="AK80" s="21">
        <f t="shared" si="8"/>
        <v>48550</v>
      </c>
      <c r="AL80" s="84">
        <f t="shared" si="9"/>
        <v>317101.77999999997</v>
      </c>
      <c r="AM80" s="24">
        <f t="shared" si="10"/>
        <v>1417595.46</v>
      </c>
      <c r="AN80" s="25">
        <f t="shared" si="11"/>
        <v>1300221.95</v>
      </c>
      <c r="AO80" s="16">
        <f t="shared" si="12"/>
        <v>117373.51000000001</v>
      </c>
    </row>
    <row r="81" spans="1:41" ht="15" thickBot="1" x14ac:dyDescent="0.25">
      <c r="A81" s="62" t="s">
        <v>35</v>
      </c>
      <c r="B81" s="62" t="s">
        <v>36</v>
      </c>
      <c r="C81" s="86">
        <v>3261</v>
      </c>
      <c r="D81" s="87" t="s">
        <v>887</v>
      </c>
      <c r="E81" s="56" t="s">
        <v>2186</v>
      </c>
      <c r="F81" s="121">
        <v>185524.59</v>
      </c>
      <c r="G81" s="121">
        <v>12358.88</v>
      </c>
      <c r="H81" s="121">
        <v>44637.55</v>
      </c>
      <c r="K81" s="56">
        <v>272002</v>
      </c>
      <c r="L81" s="56">
        <v>27840.13</v>
      </c>
      <c r="O81" s="270">
        <v>0</v>
      </c>
      <c r="P81" s="270">
        <v>38700</v>
      </c>
      <c r="Q81" s="270">
        <v>0</v>
      </c>
      <c r="S81" s="56">
        <v>0</v>
      </c>
      <c r="U81" s="56">
        <v>761687.4</v>
      </c>
      <c r="V81" s="56">
        <v>2076384.94</v>
      </c>
      <c r="W81" s="98">
        <v>484818.15</v>
      </c>
      <c r="X81" s="98">
        <v>85000</v>
      </c>
      <c r="Z81" s="98">
        <v>386841</v>
      </c>
      <c r="AB81" s="122">
        <v>560161</v>
      </c>
      <c r="AE81" s="122">
        <v>289957.65999999997</v>
      </c>
      <c r="AF81" s="122">
        <v>79408.320000000007</v>
      </c>
      <c r="AG81" s="122">
        <v>7184</v>
      </c>
      <c r="AJ81" s="83">
        <f t="shared" si="7"/>
        <v>242521.02000000002</v>
      </c>
      <c r="AK81" s="21">
        <f t="shared" si="8"/>
        <v>38700</v>
      </c>
      <c r="AL81" s="84">
        <f t="shared" si="9"/>
        <v>203821.02000000002</v>
      </c>
      <c r="AM81" s="24">
        <f t="shared" si="10"/>
        <v>956659.15</v>
      </c>
      <c r="AN81" s="25">
        <f t="shared" si="11"/>
        <v>936710.98</v>
      </c>
      <c r="AO81" s="16">
        <f t="shared" si="12"/>
        <v>19948.170000000042</v>
      </c>
    </row>
    <row r="82" spans="1:41" ht="15" thickBot="1" x14ac:dyDescent="0.25">
      <c r="A82" s="62" t="s">
        <v>35</v>
      </c>
      <c r="B82" s="62" t="s">
        <v>36</v>
      </c>
      <c r="C82" s="86">
        <v>2381</v>
      </c>
      <c r="D82" s="87" t="s">
        <v>888</v>
      </c>
      <c r="E82" s="56" t="s">
        <v>2187</v>
      </c>
      <c r="F82" s="121">
        <v>441895.43</v>
      </c>
      <c r="G82" s="121">
        <v>0</v>
      </c>
      <c r="H82" s="121">
        <v>224339.95</v>
      </c>
      <c r="K82" s="56">
        <v>-7529.89</v>
      </c>
      <c r="L82" s="56">
        <v>253718.48</v>
      </c>
      <c r="O82" s="270">
        <v>38065</v>
      </c>
      <c r="P82" s="270">
        <v>147542.42000000001</v>
      </c>
      <c r="Q82" s="270">
        <v>70000</v>
      </c>
      <c r="S82" s="56">
        <v>10000</v>
      </c>
      <c r="V82" s="56">
        <v>1879892.65</v>
      </c>
      <c r="W82" s="98">
        <v>572895.17000000004</v>
      </c>
      <c r="Z82" s="98">
        <v>279888</v>
      </c>
      <c r="AB82" s="122">
        <v>460328</v>
      </c>
      <c r="AC82" s="122">
        <v>540</v>
      </c>
      <c r="AE82" s="122">
        <v>274266.71999999997</v>
      </c>
      <c r="AF82" s="122">
        <v>82239.95</v>
      </c>
      <c r="AJ82" s="83">
        <f t="shared" si="7"/>
        <v>666235.38</v>
      </c>
      <c r="AK82" s="21">
        <f t="shared" si="8"/>
        <v>255607.42</v>
      </c>
      <c r="AL82" s="84">
        <f t="shared" si="9"/>
        <v>410627.95999999996</v>
      </c>
      <c r="AM82" s="24">
        <f t="shared" si="10"/>
        <v>852783.17</v>
      </c>
      <c r="AN82" s="25">
        <f t="shared" si="11"/>
        <v>817374.66999999993</v>
      </c>
      <c r="AO82" s="16">
        <f t="shared" si="12"/>
        <v>35408.500000000116</v>
      </c>
    </row>
    <row r="83" spans="1:41" ht="15" thickBot="1" x14ac:dyDescent="0.25">
      <c r="A83" s="62" t="s">
        <v>35</v>
      </c>
      <c r="B83" s="62" t="s">
        <v>36</v>
      </c>
      <c r="C83" s="86">
        <v>2712</v>
      </c>
      <c r="D83" s="87" t="s">
        <v>889</v>
      </c>
      <c r="E83" s="56" t="s">
        <v>2188</v>
      </c>
      <c r="F83" s="121">
        <v>186386.36</v>
      </c>
      <c r="G83" s="121">
        <v>53498.75</v>
      </c>
      <c r="H83" s="121">
        <v>36980.33</v>
      </c>
      <c r="K83" s="56">
        <v>292083.90999999997</v>
      </c>
      <c r="L83" s="56">
        <v>234101.7</v>
      </c>
      <c r="O83" s="270">
        <v>0</v>
      </c>
      <c r="P83" s="270">
        <v>33571.769999999997</v>
      </c>
      <c r="R83" s="270">
        <v>23.6</v>
      </c>
      <c r="U83" s="56">
        <v>112635.28</v>
      </c>
      <c r="V83" s="56">
        <v>1840507.51</v>
      </c>
      <c r="W83" s="98">
        <v>364872.49</v>
      </c>
      <c r="Y83" s="98">
        <v>206.82</v>
      </c>
      <c r="Z83" s="98">
        <v>712229</v>
      </c>
      <c r="AB83" s="122">
        <v>890809</v>
      </c>
      <c r="AE83" s="122">
        <v>185367</v>
      </c>
      <c r="AF83" s="122">
        <v>33764.68</v>
      </c>
      <c r="AI83" s="122">
        <v>9900</v>
      </c>
      <c r="AJ83" s="83">
        <f t="shared" si="7"/>
        <v>276865.44</v>
      </c>
      <c r="AK83" s="21">
        <f t="shared" si="8"/>
        <v>33595.369999999995</v>
      </c>
      <c r="AL83" s="84">
        <f t="shared" si="9"/>
        <v>243270.07</v>
      </c>
      <c r="AM83" s="24">
        <f t="shared" si="10"/>
        <v>1077308.31</v>
      </c>
      <c r="AN83" s="25">
        <f t="shared" si="11"/>
        <v>1119840.68</v>
      </c>
      <c r="AO83" s="16">
        <f t="shared" si="12"/>
        <v>-42532.369999999879</v>
      </c>
    </row>
    <row r="84" spans="1:41" ht="15" thickBot="1" x14ac:dyDescent="0.25">
      <c r="A84" s="62" t="s">
        <v>35</v>
      </c>
      <c r="B84" s="62" t="s">
        <v>36</v>
      </c>
      <c r="C84" s="86">
        <v>1686</v>
      </c>
      <c r="D84" s="87" t="s">
        <v>890</v>
      </c>
      <c r="E84" s="56" t="s">
        <v>2189</v>
      </c>
      <c r="F84" s="121">
        <v>62424.81</v>
      </c>
      <c r="G84" s="121">
        <v>18661</v>
      </c>
      <c r="H84" s="121">
        <v>70734.39</v>
      </c>
      <c r="K84" s="56">
        <v>714909.38</v>
      </c>
      <c r="L84" s="56">
        <v>64729.43</v>
      </c>
      <c r="O84" s="270">
        <v>48055</v>
      </c>
      <c r="P84" s="270">
        <v>19864.84</v>
      </c>
      <c r="Q84" s="270">
        <v>5000</v>
      </c>
      <c r="R84" s="270">
        <v>67500</v>
      </c>
      <c r="U84" s="56">
        <v>-500.27</v>
      </c>
      <c r="V84" s="56">
        <v>2651073.88</v>
      </c>
      <c r="W84" s="98">
        <v>389090.4</v>
      </c>
      <c r="X84" s="98">
        <v>98300</v>
      </c>
      <c r="Z84" s="98">
        <v>280525</v>
      </c>
      <c r="AB84" s="122">
        <v>441185</v>
      </c>
      <c r="AE84" s="122">
        <v>163019.35</v>
      </c>
      <c r="AF84" s="122">
        <v>25329.56</v>
      </c>
      <c r="AJ84" s="83">
        <f t="shared" si="7"/>
        <v>151820.20000000001</v>
      </c>
      <c r="AK84" s="21">
        <f t="shared" si="8"/>
        <v>140419.84</v>
      </c>
      <c r="AL84" s="84">
        <f t="shared" si="9"/>
        <v>11400.360000000015</v>
      </c>
      <c r="AM84" s="24">
        <f t="shared" si="10"/>
        <v>767915.4</v>
      </c>
      <c r="AN84" s="25">
        <f t="shared" si="11"/>
        <v>629533.91</v>
      </c>
      <c r="AO84" s="16">
        <f t="shared" si="12"/>
        <v>138381.49</v>
      </c>
    </row>
    <row r="85" spans="1:41" ht="15" thickBot="1" x14ac:dyDescent="0.25">
      <c r="A85" s="62" t="s">
        <v>35</v>
      </c>
      <c r="B85" s="62" t="s">
        <v>36</v>
      </c>
      <c r="C85" s="86">
        <v>2512</v>
      </c>
      <c r="D85" s="87" t="s">
        <v>891</v>
      </c>
      <c r="E85" s="56" t="s">
        <v>2300</v>
      </c>
      <c r="F85" s="121">
        <v>78718.350000000006</v>
      </c>
      <c r="G85" s="121">
        <v>20620</v>
      </c>
      <c r="H85" s="121">
        <v>14603.75</v>
      </c>
      <c r="K85" s="56">
        <v>445750.55</v>
      </c>
      <c r="L85" s="56">
        <v>207137.22</v>
      </c>
      <c r="O85" s="270">
        <v>3000</v>
      </c>
      <c r="P85" s="270">
        <v>32000</v>
      </c>
      <c r="Q85" s="270">
        <v>42500</v>
      </c>
      <c r="S85" s="56">
        <v>15000</v>
      </c>
      <c r="V85" s="56">
        <v>3200752.69</v>
      </c>
      <c r="W85" s="98">
        <v>503066</v>
      </c>
      <c r="Z85" s="98">
        <v>285226</v>
      </c>
      <c r="AB85" s="122">
        <v>499686</v>
      </c>
      <c r="AE85" s="122">
        <v>221552.16</v>
      </c>
      <c r="AF85" s="122">
        <v>96816.12</v>
      </c>
      <c r="AJ85" s="83">
        <f t="shared" si="7"/>
        <v>113942.1</v>
      </c>
      <c r="AK85" s="21">
        <f t="shared" si="8"/>
        <v>77500</v>
      </c>
      <c r="AL85" s="84">
        <f t="shared" si="9"/>
        <v>36442.100000000006</v>
      </c>
      <c r="AM85" s="24">
        <f t="shared" si="10"/>
        <v>788292</v>
      </c>
      <c r="AN85" s="25">
        <f t="shared" si="11"/>
        <v>818054.28</v>
      </c>
      <c r="AO85" s="16">
        <f t="shared" si="12"/>
        <v>-29762.280000000028</v>
      </c>
    </row>
    <row r="86" spans="1:41" ht="15" thickBot="1" x14ac:dyDescent="0.25">
      <c r="A86" s="62" t="s">
        <v>315</v>
      </c>
      <c r="B86" s="62" t="s">
        <v>46</v>
      </c>
      <c r="C86" s="86">
        <v>3664</v>
      </c>
      <c r="D86" s="87" t="s">
        <v>892</v>
      </c>
      <c r="E86" s="56" t="s">
        <v>2190</v>
      </c>
      <c r="F86" s="121">
        <v>1012986.21</v>
      </c>
      <c r="G86" s="121">
        <v>19560.25</v>
      </c>
      <c r="H86" s="121">
        <v>21535.7</v>
      </c>
      <c r="K86" s="56">
        <v>210070.22</v>
      </c>
      <c r="L86" s="56">
        <v>1002626.28</v>
      </c>
      <c r="O86" s="270">
        <v>2040</v>
      </c>
      <c r="P86" s="270">
        <v>64931.16</v>
      </c>
      <c r="R86" s="270">
        <v>334.25</v>
      </c>
      <c r="S86" s="56">
        <v>307248</v>
      </c>
      <c r="U86" s="56">
        <v>-68203.58</v>
      </c>
      <c r="V86" s="56">
        <v>1975689.39</v>
      </c>
      <c r="W86" s="98">
        <v>516991.96</v>
      </c>
      <c r="X86" s="98">
        <v>69500</v>
      </c>
      <c r="Z86" s="98">
        <v>495130</v>
      </c>
      <c r="AB86" s="122">
        <v>778240</v>
      </c>
      <c r="AE86" s="122">
        <v>259844.34</v>
      </c>
      <c r="AF86" s="122">
        <v>149164.01</v>
      </c>
      <c r="AJ86" s="83">
        <f t="shared" si="7"/>
        <v>1054082.1599999999</v>
      </c>
      <c r="AK86" s="21">
        <f t="shared" si="8"/>
        <v>67305.41</v>
      </c>
      <c r="AL86" s="84">
        <f t="shared" si="9"/>
        <v>986776.74999999988</v>
      </c>
      <c r="AM86" s="24">
        <f t="shared" si="10"/>
        <v>1081621.96</v>
      </c>
      <c r="AN86" s="25">
        <f t="shared" si="11"/>
        <v>1187248.3500000001</v>
      </c>
      <c r="AO86" s="16">
        <f t="shared" si="12"/>
        <v>-105626.39000000013</v>
      </c>
    </row>
    <row r="87" spans="1:41" ht="15" thickBot="1" x14ac:dyDescent="0.25">
      <c r="A87" s="62" t="s">
        <v>315</v>
      </c>
      <c r="B87" s="62" t="s">
        <v>46</v>
      </c>
      <c r="C87" s="86">
        <v>7927</v>
      </c>
      <c r="D87" s="87" t="s">
        <v>893</v>
      </c>
      <c r="E87" s="56" t="s">
        <v>2191</v>
      </c>
      <c r="F87" s="121">
        <v>2183941.73</v>
      </c>
      <c r="G87" s="121">
        <v>47671.199999999997</v>
      </c>
      <c r="H87" s="121">
        <v>112443.89</v>
      </c>
      <c r="K87" s="56">
        <v>1764234.85</v>
      </c>
      <c r="L87" s="56">
        <v>819124.15</v>
      </c>
      <c r="O87" s="270">
        <v>2000</v>
      </c>
      <c r="P87" s="270">
        <v>81442.570000000007</v>
      </c>
      <c r="R87" s="270">
        <v>377508.29</v>
      </c>
      <c r="U87" s="56">
        <v>1290611.2</v>
      </c>
      <c r="V87" s="56">
        <v>3812204.74</v>
      </c>
      <c r="W87" s="98">
        <v>1031197.43</v>
      </c>
      <c r="X87" s="98">
        <v>0</v>
      </c>
      <c r="Y87" s="98">
        <v>0.35</v>
      </c>
      <c r="Z87" s="98">
        <v>409304</v>
      </c>
      <c r="AA87" s="98">
        <v>12000</v>
      </c>
      <c r="AB87" s="122">
        <v>746800</v>
      </c>
      <c r="AE87" s="122">
        <v>416446.03</v>
      </c>
      <c r="AF87" s="122">
        <v>202314.35</v>
      </c>
      <c r="AJ87" s="83">
        <f t="shared" si="7"/>
        <v>2344056.8200000003</v>
      </c>
      <c r="AK87" s="21">
        <f t="shared" si="8"/>
        <v>460950.86</v>
      </c>
      <c r="AL87" s="84">
        <f t="shared" si="9"/>
        <v>1883105.9600000004</v>
      </c>
      <c r="AM87" s="24">
        <f t="shared" si="10"/>
        <v>1452501.78</v>
      </c>
      <c r="AN87" s="25">
        <f t="shared" si="11"/>
        <v>1365560.3800000001</v>
      </c>
      <c r="AO87" s="16">
        <f t="shared" si="12"/>
        <v>86941.399999999907</v>
      </c>
    </row>
    <row r="88" spans="1:41" ht="15" thickBot="1" x14ac:dyDescent="0.25">
      <c r="A88" s="62" t="s">
        <v>315</v>
      </c>
      <c r="B88" s="62" t="s">
        <v>46</v>
      </c>
      <c r="C88" s="86">
        <v>7609</v>
      </c>
      <c r="D88" s="87" t="s">
        <v>894</v>
      </c>
      <c r="E88" s="56" t="s">
        <v>2192</v>
      </c>
      <c r="F88" s="121">
        <v>1206399.96</v>
      </c>
      <c r="G88" s="121">
        <v>20037</v>
      </c>
      <c r="H88" s="121">
        <v>24195.5</v>
      </c>
      <c r="K88" s="56">
        <v>1737756.67</v>
      </c>
      <c r="L88" s="56">
        <v>686560.55</v>
      </c>
      <c r="O88" s="270">
        <v>7227</v>
      </c>
      <c r="P88" s="270">
        <v>104308.47</v>
      </c>
      <c r="R88" s="270">
        <v>34.11</v>
      </c>
      <c r="S88" s="56">
        <v>6800</v>
      </c>
      <c r="U88" s="56">
        <v>472685.76</v>
      </c>
      <c r="V88" s="56">
        <v>3564237.85</v>
      </c>
      <c r="W88" s="98">
        <v>891345.34</v>
      </c>
      <c r="Y88" s="98">
        <v>3.75</v>
      </c>
      <c r="Z88" s="98">
        <v>416729.8</v>
      </c>
      <c r="AA88" s="98">
        <v>9000</v>
      </c>
      <c r="AB88" s="122">
        <v>805889.8</v>
      </c>
      <c r="AE88" s="122">
        <v>394936.97</v>
      </c>
      <c r="AF88" s="122">
        <v>131376.57</v>
      </c>
      <c r="AJ88" s="83">
        <f t="shared" si="7"/>
        <v>1250632.46</v>
      </c>
      <c r="AK88" s="21">
        <f t="shared" si="8"/>
        <v>111569.58</v>
      </c>
      <c r="AL88" s="84">
        <f t="shared" si="9"/>
        <v>1139062.8799999999</v>
      </c>
      <c r="AM88" s="24">
        <f t="shared" si="10"/>
        <v>1317078.8899999999</v>
      </c>
      <c r="AN88" s="25">
        <f t="shared" si="11"/>
        <v>1332203.3400000001</v>
      </c>
      <c r="AO88" s="16">
        <f t="shared" si="12"/>
        <v>-15124.450000000186</v>
      </c>
    </row>
    <row r="89" spans="1:41" ht="15" thickBot="1" x14ac:dyDescent="0.25">
      <c r="A89" s="62" t="s">
        <v>315</v>
      </c>
      <c r="B89" s="62" t="s">
        <v>46</v>
      </c>
      <c r="C89" s="86">
        <v>6471</v>
      </c>
      <c r="D89" s="87" t="s">
        <v>895</v>
      </c>
      <c r="E89" s="56" t="s">
        <v>2193</v>
      </c>
      <c r="F89" s="121">
        <v>1224468.0900000001</v>
      </c>
      <c r="G89" s="121">
        <v>37520.449999999997</v>
      </c>
      <c r="H89" s="121">
        <v>82020.350000000006</v>
      </c>
      <c r="K89" s="56">
        <v>1049587.1299999999</v>
      </c>
      <c r="L89" s="56">
        <v>468296.51</v>
      </c>
      <c r="O89" s="270">
        <v>0</v>
      </c>
      <c r="P89" s="270">
        <v>76264.539999999994</v>
      </c>
      <c r="S89" s="56">
        <v>65075.76</v>
      </c>
      <c r="U89" s="56">
        <v>354800.5</v>
      </c>
      <c r="V89" s="56">
        <v>2080906</v>
      </c>
      <c r="W89" s="98">
        <v>721767.4</v>
      </c>
      <c r="X89" s="98">
        <v>36603.33</v>
      </c>
      <c r="Y89" s="98">
        <v>0.45</v>
      </c>
      <c r="Z89" s="98">
        <v>761072.6</v>
      </c>
      <c r="AA89" s="98">
        <v>24500</v>
      </c>
      <c r="AB89" s="122">
        <v>1033832.6</v>
      </c>
      <c r="AC89" s="122">
        <v>3500</v>
      </c>
      <c r="AE89" s="122">
        <v>347608.96</v>
      </c>
      <c r="AF89" s="122">
        <v>118387.21</v>
      </c>
      <c r="AJ89" s="83">
        <f t="shared" si="7"/>
        <v>1344008.8900000001</v>
      </c>
      <c r="AK89" s="21">
        <f t="shared" si="8"/>
        <v>76264.539999999994</v>
      </c>
      <c r="AL89" s="84">
        <f t="shared" si="9"/>
        <v>1267744.3500000001</v>
      </c>
      <c r="AM89" s="24">
        <f t="shared" si="10"/>
        <v>1543943.7799999998</v>
      </c>
      <c r="AN89" s="25">
        <f t="shared" si="11"/>
        <v>1503328.77</v>
      </c>
      <c r="AO89" s="16">
        <f t="shared" si="12"/>
        <v>40615.009999999776</v>
      </c>
    </row>
    <row r="90" spans="1:41" ht="15" thickBot="1" x14ac:dyDescent="0.25">
      <c r="A90" s="62" t="s">
        <v>315</v>
      </c>
      <c r="B90" s="62" t="s">
        <v>46</v>
      </c>
      <c r="C90" s="86">
        <v>4146</v>
      </c>
      <c r="D90" s="87" t="s">
        <v>896</v>
      </c>
      <c r="E90" s="56" t="s">
        <v>2194</v>
      </c>
      <c r="F90" s="121">
        <v>856936.57</v>
      </c>
      <c r="G90" s="121">
        <v>20132.25</v>
      </c>
      <c r="H90" s="121">
        <v>150256.95999999999</v>
      </c>
      <c r="K90" s="56">
        <v>1041098.27</v>
      </c>
      <c r="L90" s="56">
        <v>349027.87</v>
      </c>
      <c r="O90" s="270">
        <v>4070</v>
      </c>
      <c r="P90" s="270">
        <v>55900</v>
      </c>
      <c r="R90" s="270">
        <v>13.08</v>
      </c>
      <c r="U90" s="56">
        <v>-54645.36</v>
      </c>
      <c r="V90" s="56">
        <v>2304026.96</v>
      </c>
      <c r="W90" s="98">
        <v>775877.43</v>
      </c>
      <c r="Z90" s="98">
        <v>138505</v>
      </c>
      <c r="AB90" s="122">
        <v>371145</v>
      </c>
      <c r="AE90" s="122">
        <v>209586.78</v>
      </c>
      <c r="AF90" s="122">
        <v>87417.52</v>
      </c>
      <c r="AJ90" s="83">
        <f t="shared" si="7"/>
        <v>1027325.7799999999</v>
      </c>
      <c r="AK90" s="21">
        <f t="shared" si="8"/>
        <v>59983.08</v>
      </c>
      <c r="AL90" s="84">
        <f t="shared" si="9"/>
        <v>967342.7</v>
      </c>
      <c r="AM90" s="24">
        <f t="shared" si="10"/>
        <v>914382.43</v>
      </c>
      <c r="AN90" s="25">
        <f t="shared" si="11"/>
        <v>668149.30000000005</v>
      </c>
      <c r="AO90" s="16">
        <f t="shared" si="12"/>
        <v>246233.13</v>
      </c>
    </row>
    <row r="91" spans="1:41" ht="15" thickBot="1" x14ac:dyDescent="0.25">
      <c r="A91" s="62" t="s">
        <v>315</v>
      </c>
      <c r="B91" s="62" t="s">
        <v>46</v>
      </c>
      <c r="C91" s="86">
        <v>8209</v>
      </c>
      <c r="D91" s="87" t="s">
        <v>897</v>
      </c>
      <c r="E91" s="56" t="s">
        <v>2195</v>
      </c>
      <c r="F91" s="121">
        <v>1095063.68</v>
      </c>
      <c r="G91" s="121">
        <v>55714.25</v>
      </c>
      <c r="H91" s="121">
        <v>196010.41</v>
      </c>
      <c r="K91" s="56">
        <v>670737.56000000006</v>
      </c>
      <c r="L91" s="56">
        <v>967373.3</v>
      </c>
      <c r="O91" s="270">
        <v>1000</v>
      </c>
      <c r="P91" s="270">
        <v>111791.84</v>
      </c>
      <c r="R91" s="270">
        <v>54974</v>
      </c>
      <c r="U91" s="56">
        <v>338860.75</v>
      </c>
      <c r="V91" s="56">
        <v>2345661.54</v>
      </c>
      <c r="W91" s="98">
        <v>1098213.55</v>
      </c>
      <c r="X91" s="98">
        <v>14150</v>
      </c>
      <c r="Z91" s="98">
        <v>540848</v>
      </c>
      <c r="AA91" s="98">
        <v>16886.5</v>
      </c>
      <c r="AB91" s="122">
        <v>880174.5</v>
      </c>
      <c r="AE91" s="122">
        <v>474586.55</v>
      </c>
      <c r="AF91" s="122">
        <v>126415.2</v>
      </c>
      <c r="AJ91" s="83">
        <f t="shared" si="7"/>
        <v>1346788.3399999999</v>
      </c>
      <c r="AK91" s="21">
        <f t="shared" si="8"/>
        <v>167765.84</v>
      </c>
      <c r="AL91" s="84">
        <f t="shared" si="9"/>
        <v>1179022.4999999998</v>
      </c>
      <c r="AM91" s="24">
        <f t="shared" si="10"/>
        <v>1670098.05</v>
      </c>
      <c r="AN91" s="25">
        <f t="shared" si="11"/>
        <v>1481176.25</v>
      </c>
      <c r="AO91" s="16">
        <f t="shared" si="12"/>
        <v>188921.80000000005</v>
      </c>
    </row>
    <row r="92" spans="1:41" ht="15" thickBot="1" x14ac:dyDescent="0.25">
      <c r="A92" s="62" t="s">
        <v>315</v>
      </c>
      <c r="B92" s="62" t="s">
        <v>46</v>
      </c>
      <c r="C92" s="86">
        <v>4164</v>
      </c>
      <c r="D92" s="87" t="s">
        <v>898</v>
      </c>
      <c r="E92" s="56" t="s">
        <v>2196</v>
      </c>
      <c r="F92" s="121">
        <v>511564.88</v>
      </c>
      <c r="G92" s="121">
        <v>32014</v>
      </c>
      <c r="H92" s="121">
        <v>85212.56</v>
      </c>
      <c r="K92" s="56">
        <v>791267.49</v>
      </c>
      <c r="L92" s="56">
        <v>291839.27</v>
      </c>
      <c r="O92" s="270">
        <v>3000</v>
      </c>
      <c r="P92" s="270">
        <v>61187.98</v>
      </c>
      <c r="R92" s="270">
        <v>148244.78</v>
      </c>
      <c r="S92" s="56">
        <v>2031</v>
      </c>
      <c r="U92" s="56">
        <v>67462.77</v>
      </c>
      <c r="V92" s="56">
        <v>4378498.51</v>
      </c>
      <c r="W92" s="98">
        <v>671062.27</v>
      </c>
      <c r="Z92" s="98">
        <v>662328</v>
      </c>
      <c r="AB92" s="122">
        <v>919768</v>
      </c>
      <c r="AE92" s="122">
        <v>253941.02</v>
      </c>
      <c r="AF92" s="122">
        <v>114161.8</v>
      </c>
      <c r="AJ92" s="83">
        <f t="shared" si="7"/>
        <v>628791.43999999994</v>
      </c>
      <c r="AK92" s="21">
        <f t="shared" si="8"/>
        <v>212432.76</v>
      </c>
      <c r="AL92" s="84">
        <f t="shared" si="9"/>
        <v>416358.67999999993</v>
      </c>
      <c r="AM92" s="24">
        <f t="shared" si="10"/>
        <v>1333390.27</v>
      </c>
      <c r="AN92" s="25">
        <f t="shared" si="11"/>
        <v>1287870.82</v>
      </c>
      <c r="AO92" s="16">
        <f t="shared" si="12"/>
        <v>45519.449999999953</v>
      </c>
    </row>
    <row r="93" spans="1:41" ht="15" thickBot="1" x14ac:dyDescent="0.25">
      <c r="A93" s="62" t="s">
        <v>315</v>
      </c>
      <c r="B93" s="62" t="s">
        <v>46</v>
      </c>
      <c r="C93" s="86">
        <v>5920</v>
      </c>
      <c r="D93" s="87" t="s">
        <v>899</v>
      </c>
      <c r="E93" s="56" t="s">
        <v>2197</v>
      </c>
      <c r="F93" s="121">
        <v>688074.96</v>
      </c>
      <c r="G93" s="121">
        <v>54020</v>
      </c>
      <c r="H93" s="121">
        <v>62844.21</v>
      </c>
      <c r="K93" s="56">
        <v>1125304.7</v>
      </c>
      <c r="L93" s="56">
        <v>459268.69</v>
      </c>
      <c r="O93" s="270">
        <v>11940</v>
      </c>
      <c r="P93" s="270">
        <v>92334.39</v>
      </c>
      <c r="R93" s="270">
        <v>0</v>
      </c>
      <c r="U93" s="56">
        <v>-211207.89</v>
      </c>
      <c r="W93" s="98">
        <v>679324.15</v>
      </c>
      <c r="X93" s="98">
        <v>36600</v>
      </c>
      <c r="Y93" s="98">
        <v>5.99</v>
      </c>
      <c r="Z93" s="98">
        <v>778984</v>
      </c>
      <c r="AA93" s="98">
        <v>14000</v>
      </c>
      <c r="AB93" s="122">
        <v>1093584</v>
      </c>
      <c r="AE93" s="122">
        <v>302568.84999999998</v>
      </c>
      <c r="AF93" s="122">
        <v>112267.53</v>
      </c>
      <c r="AJ93" s="83">
        <f t="shared" si="7"/>
        <v>804939.16999999993</v>
      </c>
      <c r="AK93" s="21">
        <f t="shared" si="8"/>
        <v>104274.39</v>
      </c>
      <c r="AL93" s="84">
        <f t="shared" si="9"/>
        <v>700664.77999999991</v>
      </c>
      <c r="AM93" s="24">
        <f t="shared" si="10"/>
        <v>1508914.1400000001</v>
      </c>
      <c r="AN93" s="25">
        <f t="shared" si="11"/>
        <v>1508420.3800000001</v>
      </c>
      <c r="AO93" s="16">
        <f t="shared" si="12"/>
        <v>493.76000000000931</v>
      </c>
    </row>
    <row r="94" spans="1:41" ht="15" thickBot="1" x14ac:dyDescent="0.25">
      <c r="A94" s="62" t="s">
        <v>315</v>
      </c>
      <c r="B94" s="62" t="s">
        <v>46</v>
      </c>
      <c r="C94" s="86">
        <v>4614</v>
      </c>
      <c r="D94" s="87" t="s">
        <v>900</v>
      </c>
      <c r="E94" s="56" t="s">
        <v>2198</v>
      </c>
      <c r="F94" s="121">
        <v>417729.51</v>
      </c>
      <c r="G94" s="121">
        <v>33087</v>
      </c>
      <c r="H94" s="121">
        <v>67890.070000000007</v>
      </c>
      <c r="K94" s="56">
        <v>878167.48</v>
      </c>
      <c r="L94" s="56">
        <v>651270.14</v>
      </c>
      <c r="O94" s="270">
        <v>4000</v>
      </c>
      <c r="P94" s="270">
        <v>93094.46</v>
      </c>
      <c r="R94" s="270">
        <v>32777.379999999997</v>
      </c>
      <c r="S94" s="56">
        <v>103040</v>
      </c>
      <c r="U94" s="56">
        <v>89744.66</v>
      </c>
      <c r="V94" s="56">
        <v>2028099.35</v>
      </c>
      <c r="W94" s="98">
        <v>737755.57</v>
      </c>
      <c r="Y94" s="98">
        <v>0.03</v>
      </c>
      <c r="Z94" s="98">
        <v>635762</v>
      </c>
      <c r="AA94" s="98">
        <v>25093</v>
      </c>
      <c r="AB94" s="122">
        <v>904975</v>
      </c>
      <c r="AE94" s="122">
        <v>283667.62</v>
      </c>
      <c r="AF94" s="122">
        <v>98173.6</v>
      </c>
      <c r="AJ94" s="83">
        <f t="shared" si="7"/>
        <v>518706.58</v>
      </c>
      <c r="AK94" s="21">
        <f t="shared" si="8"/>
        <v>129871.84</v>
      </c>
      <c r="AL94" s="84">
        <f t="shared" si="9"/>
        <v>388834.74</v>
      </c>
      <c r="AM94" s="24">
        <f t="shared" si="10"/>
        <v>1398610.6</v>
      </c>
      <c r="AN94" s="25">
        <f t="shared" si="11"/>
        <v>1286816.2200000002</v>
      </c>
      <c r="AO94" s="16">
        <f t="shared" si="12"/>
        <v>111794.37999999989</v>
      </c>
    </row>
    <row r="95" spans="1:41" ht="15" thickBot="1" x14ac:dyDescent="0.25">
      <c r="A95" s="62" t="s">
        <v>315</v>
      </c>
      <c r="B95" s="62" t="s">
        <v>46</v>
      </c>
      <c r="C95" s="86">
        <v>6523</v>
      </c>
      <c r="D95" s="87" t="s">
        <v>901</v>
      </c>
      <c r="E95" s="56" t="s">
        <v>2199</v>
      </c>
      <c r="F95" s="121">
        <v>508169.34</v>
      </c>
      <c r="G95" s="121">
        <v>18667.5</v>
      </c>
      <c r="H95" s="121">
        <v>91896.44</v>
      </c>
      <c r="K95" s="56">
        <v>1873993.11</v>
      </c>
      <c r="L95" s="56">
        <v>213740.09</v>
      </c>
      <c r="O95" s="270">
        <v>2490</v>
      </c>
      <c r="P95" s="270">
        <v>116296.14</v>
      </c>
      <c r="Q95" s="270">
        <v>79524</v>
      </c>
      <c r="R95" s="270">
        <v>46.27</v>
      </c>
      <c r="S95" s="56">
        <v>41718</v>
      </c>
      <c r="U95" s="56">
        <v>-494672.69</v>
      </c>
      <c r="V95" s="56">
        <v>4808766.24</v>
      </c>
      <c r="W95" s="98">
        <v>1014853.99</v>
      </c>
      <c r="Z95" s="98">
        <v>490365</v>
      </c>
      <c r="AA95" s="98">
        <v>9946</v>
      </c>
      <c r="AB95" s="122">
        <v>849791</v>
      </c>
      <c r="AE95" s="122">
        <v>364812.78</v>
      </c>
      <c r="AF95" s="122">
        <v>161070.01999999999</v>
      </c>
      <c r="AJ95" s="83">
        <f t="shared" si="7"/>
        <v>618733.28</v>
      </c>
      <c r="AK95" s="21">
        <f t="shared" si="8"/>
        <v>198356.41</v>
      </c>
      <c r="AL95" s="84">
        <f t="shared" si="9"/>
        <v>420376.87</v>
      </c>
      <c r="AM95" s="24">
        <f t="shared" si="10"/>
        <v>1515164.99</v>
      </c>
      <c r="AN95" s="25">
        <f t="shared" si="11"/>
        <v>1375673.8</v>
      </c>
      <c r="AO95" s="16">
        <f t="shared" si="12"/>
        <v>139491.18999999994</v>
      </c>
    </row>
    <row r="96" spans="1:41" ht="15" thickBot="1" x14ac:dyDescent="0.25">
      <c r="A96" s="62" t="s">
        <v>315</v>
      </c>
      <c r="B96" s="62" t="s">
        <v>46</v>
      </c>
      <c r="C96" s="86">
        <v>4131</v>
      </c>
      <c r="D96" s="87" t="s">
        <v>902</v>
      </c>
      <c r="E96" s="56" t="s">
        <v>2200</v>
      </c>
      <c r="F96" s="121">
        <v>446002.95</v>
      </c>
      <c r="G96" s="121">
        <v>49897.5</v>
      </c>
      <c r="H96" s="121">
        <v>41934.910000000003</v>
      </c>
      <c r="K96" s="56">
        <v>1036126.99</v>
      </c>
      <c r="L96" s="56">
        <v>452007.01</v>
      </c>
      <c r="O96" s="270">
        <v>3000</v>
      </c>
      <c r="P96" s="270">
        <v>72028</v>
      </c>
      <c r="R96" s="270">
        <v>9064.02</v>
      </c>
      <c r="S96" s="56">
        <v>25347</v>
      </c>
      <c r="U96" s="56">
        <v>89715.19</v>
      </c>
      <c r="V96" s="56">
        <v>2574871.5499999998</v>
      </c>
      <c r="W96" s="98">
        <v>717639.68000000005</v>
      </c>
      <c r="X96" s="98">
        <v>37918</v>
      </c>
      <c r="Z96" s="98">
        <v>669028.6</v>
      </c>
      <c r="AA96" s="98">
        <v>26000</v>
      </c>
      <c r="AB96" s="122">
        <v>894668.6</v>
      </c>
      <c r="AE96" s="122">
        <v>205622.25</v>
      </c>
      <c r="AF96" s="122">
        <v>99294.93</v>
      </c>
      <c r="AJ96" s="83">
        <f t="shared" si="7"/>
        <v>537835.36</v>
      </c>
      <c r="AK96" s="21">
        <f t="shared" si="8"/>
        <v>84092.02</v>
      </c>
      <c r="AL96" s="84">
        <f t="shared" si="9"/>
        <v>453743.33999999997</v>
      </c>
      <c r="AM96" s="24">
        <f t="shared" si="10"/>
        <v>1450586.28</v>
      </c>
      <c r="AN96" s="25">
        <f t="shared" si="11"/>
        <v>1199585.78</v>
      </c>
      <c r="AO96" s="16">
        <f t="shared" si="12"/>
        <v>251000.5</v>
      </c>
    </row>
    <row r="97" spans="1:41" ht="15" thickBot="1" x14ac:dyDescent="0.25">
      <c r="A97" s="62" t="s">
        <v>315</v>
      </c>
      <c r="B97" s="62" t="s">
        <v>46</v>
      </c>
      <c r="C97" s="86">
        <v>5378</v>
      </c>
      <c r="D97" s="87" t="s">
        <v>903</v>
      </c>
      <c r="E97" s="56" t="s">
        <v>2201</v>
      </c>
      <c r="F97" s="121">
        <v>479550.07</v>
      </c>
      <c r="G97" s="121">
        <v>40677.300000000003</v>
      </c>
      <c r="H97" s="121">
        <v>70924.17</v>
      </c>
      <c r="K97" s="56">
        <v>1141944.07</v>
      </c>
      <c r="L97" s="56">
        <v>332278.61</v>
      </c>
      <c r="P97" s="270">
        <v>75071.199999999997</v>
      </c>
      <c r="R97" s="270">
        <v>59770</v>
      </c>
      <c r="U97" s="56">
        <v>205885.42</v>
      </c>
      <c r="V97" s="56">
        <v>2326634.9900000002</v>
      </c>
      <c r="W97" s="98">
        <v>481576.28</v>
      </c>
      <c r="Z97" s="98">
        <v>664815.9</v>
      </c>
      <c r="AB97" s="122">
        <v>833055.9</v>
      </c>
      <c r="AE97" s="122">
        <v>215245.14</v>
      </c>
      <c r="AF97" s="122">
        <v>79454.19</v>
      </c>
      <c r="AI97" s="122">
        <v>680</v>
      </c>
      <c r="AJ97" s="83">
        <f t="shared" si="7"/>
        <v>591151.54</v>
      </c>
      <c r="AK97" s="21">
        <f t="shared" si="8"/>
        <v>134841.20000000001</v>
      </c>
      <c r="AL97" s="84">
        <f t="shared" si="9"/>
        <v>456310.34</v>
      </c>
      <c r="AM97" s="24">
        <f t="shared" si="10"/>
        <v>1146392.1800000002</v>
      </c>
      <c r="AN97" s="25">
        <f t="shared" si="11"/>
        <v>1128435.23</v>
      </c>
      <c r="AO97" s="16">
        <f t="shared" si="12"/>
        <v>17956.950000000186</v>
      </c>
    </row>
    <row r="98" spans="1:41" ht="15" thickBot="1" x14ac:dyDescent="0.25">
      <c r="A98" s="62" t="s">
        <v>315</v>
      </c>
      <c r="B98" s="62" t="s">
        <v>46</v>
      </c>
      <c r="C98" s="86">
        <v>4212</v>
      </c>
      <c r="D98" s="87" t="s">
        <v>904</v>
      </c>
      <c r="E98" s="56" t="s">
        <v>2202</v>
      </c>
      <c r="F98" s="121">
        <v>525219.34</v>
      </c>
      <c r="G98" s="121">
        <v>196615.75</v>
      </c>
      <c r="H98" s="121">
        <v>46684.91</v>
      </c>
      <c r="K98" s="56">
        <v>1172498.04</v>
      </c>
      <c r="L98" s="56">
        <v>591882.75</v>
      </c>
      <c r="O98" s="270">
        <v>13870</v>
      </c>
      <c r="P98" s="270">
        <v>78427.320000000007</v>
      </c>
      <c r="R98" s="270">
        <v>26.17</v>
      </c>
      <c r="U98" s="56">
        <v>290179.13</v>
      </c>
      <c r="V98" s="56">
        <v>2310530.36</v>
      </c>
      <c r="W98" s="98">
        <v>880077.04</v>
      </c>
      <c r="X98" s="98">
        <v>222200</v>
      </c>
      <c r="Y98" s="98">
        <v>4.4800000000000004</v>
      </c>
      <c r="Z98" s="98">
        <v>479847.21</v>
      </c>
      <c r="AA98" s="98">
        <v>85083.25</v>
      </c>
      <c r="AB98" s="122">
        <v>844407.21</v>
      </c>
      <c r="AE98" s="122">
        <v>259971.4</v>
      </c>
      <c r="AF98" s="122">
        <v>100072.69</v>
      </c>
      <c r="AJ98" s="83">
        <f t="shared" si="7"/>
        <v>768520</v>
      </c>
      <c r="AK98" s="21">
        <f t="shared" si="8"/>
        <v>92323.49</v>
      </c>
      <c r="AL98" s="84">
        <f t="shared" si="9"/>
        <v>676196.51</v>
      </c>
      <c r="AM98" s="24">
        <f t="shared" si="10"/>
        <v>1667211.98</v>
      </c>
      <c r="AN98" s="25">
        <f t="shared" si="11"/>
        <v>1204451.2999999998</v>
      </c>
      <c r="AO98" s="16">
        <f t="shared" si="12"/>
        <v>462760.68000000017</v>
      </c>
    </row>
    <row r="99" spans="1:41" ht="15" thickBot="1" x14ac:dyDescent="0.25">
      <c r="A99" s="62" t="s">
        <v>315</v>
      </c>
      <c r="B99" s="62" t="s">
        <v>46</v>
      </c>
      <c r="C99" s="86">
        <v>3326</v>
      </c>
      <c r="D99" s="87" t="s">
        <v>905</v>
      </c>
      <c r="E99" s="56" t="s">
        <v>2301</v>
      </c>
      <c r="F99" s="121">
        <v>377723.72</v>
      </c>
      <c r="G99" s="121">
        <v>21703.5</v>
      </c>
      <c r="H99" s="121">
        <v>69249.88</v>
      </c>
      <c r="K99" s="56">
        <v>1157875.75</v>
      </c>
      <c r="L99" s="56">
        <v>197630.37</v>
      </c>
      <c r="O99" s="270">
        <v>22200</v>
      </c>
      <c r="P99" s="270">
        <v>64332.84</v>
      </c>
      <c r="R99" s="270">
        <v>64382.48</v>
      </c>
      <c r="S99" s="56">
        <v>48400</v>
      </c>
      <c r="U99" s="56">
        <v>-124489.95</v>
      </c>
      <c r="V99" s="56">
        <v>2166873.39</v>
      </c>
      <c r="W99" s="98">
        <v>533994.6</v>
      </c>
      <c r="X99" s="98">
        <v>50800</v>
      </c>
      <c r="Y99" s="98">
        <v>1.72</v>
      </c>
      <c r="Z99" s="98">
        <v>279835.5</v>
      </c>
      <c r="AA99" s="98">
        <v>9000</v>
      </c>
      <c r="AB99" s="122">
        <v>530985.5</v>
      </c>
      <c r="AE99" s="122">
        <v>229475.64</v>
      </c>
      <c r="AF99" s="122">
        <v>88036.23</v>
      </c>
      <c r="AJ99" s="83">
        <f t="shared" si="7"/>
        <v>468677.1</v>
      </c>
      <c r="AK99" s="21">
        <f t="shared" si="8"/>
        <v>150915.32</v>
      </c>
      <c r="AL99" s="84">
        <f t="shared" si="9"/>
        <v>317761.77999999997</v>
      </c>
      <c r="AM99" s="24">
        <f t="shared" si="10"/>
        <v>873631.82</v>
      </c>
      <c r="AN99" s="25">
        <f t="shared" si="11"/>
        <v>848497.37</v>
      </c>
      <c r="AO99" s="16">
        <f t="shared" si="12"/>
        <v>25134.449999999953</v>
      </c>
    </row>
    <row r="100" spans="1:41" ht="15" thickBot="1" x14ac:dyDescent="0.25">
      <c r="A100" s="62" t="s">
        <v>318</v>
      </c>
      <c r="B100" s="62" t="s">
        <v>47</v>
      </c>
      <c r="C100" s="86">
        <v>2523</v>
      </c>
      <c r="D100" s="87" t="s">
        <v>906</v>
      </c>
      <c r="E100" s="56" t="s">
        <v>2203</v>
      </c>
      <c r="F100" s="121">
        <v>397682.46</v>
      </c>
      <c r="G100" s="121">
        <v>13490.5</v>
      </c>
      <c r="H100" s="121">
        <v>147339.09</v>
      </c>
      <c r="K100" s="56">
        <v>1034950.3</v>
      </c>
      <c r="L100" s="56">
        <v>164695.49</v>
      </c>
      <c r="O100" s="270">
        <v>0</v>
      </c>
      <c r="P100" s="270">
        <v>35049</v>
      </c>
      <c r="U100" s="56">
        <v>61575.47</v>
      </c>
      <c r="V100" s="56">
        <v>1774553.91</v>
      </c>
      <c r="W100" s="98">
        <v>373221.35</v>
      </c>
      <c r="Z100" s="98">
        <v>305559.2</v>
      </c>
      <c r="AA100" s="98">
        <v>24600</v>
      </c>
      <c r="AB100" s="122">
        <v>441439.2</v>
      </c>
      <c r="AC100" s="122">
        <v>8470</v>
      </c>
      <c r="AE100" s="122">
        <v>264385.33</v>
      </c>
      <c r="AF100" s="122">
        <v>88113.56</v>
      </c>
      <c r="AJ100" s="83">
        <f t="shared" si="7"/>
        <v>558512.05000000005</v>
      </c>
      <c r="AK100" s="21">
        <f t="shared" si="8"/>
        <v>35049</v>
      </c>
      <c r="AL100" s="84">
        <f t="shared" si="9"/>
        <v>523463.05000000005</v>
      </c>
      <c r="AM100" s="24">
        <f t="shared" si="10"/>
        <v>703380.55</v>
      </c>
      <c r="AN100" s="25">
        <f t="shared" si="11"/>
        <v>802408.09000000008</v>
      </c>
      <c r="AO100" s="16">
        <f t="shared" si="12"/>
        <v>-99027.540000000037</v>
      </c>
    </row>
    <row r="101" spans="1:41" ht="15" thickBot="1" x14ac:dyDescent="0.25">
      <c r="A101" s="62" t="s">
        <v>318</v>
      </c>
      <c r="B101" s="62" t="s">
        <v>47</v>
      </c>
      <c r="C101" s="86">
        <v>5391</v>
      </c>
      <c r="D101" s="87" t="s">
        <v>907</v>
      </c>
      <c r="E101" s="56" t="s">
        <v>2204</v>
      </c>
      <c r="F101" s="121">
        <v>305828.46000000002</v>
      </c>
      <c r="G101" s="121">
        <v>39000</v>
      </c>
      <c r="H101" s="121">
        <v>74339.56</v>
      </c>
      <c r="K101" s="56">
        <v>131057.97</v>
      </c>
      <c r="L101" s="56">
        <v>221553.44</v>
      </c>
      <c r="O101" s="270">
        <v>0</v>
      </c>
      <c r="P101" s="270">
        <v>37300</v>
      </c>
      <c r="R101" s="270">
        <v>1379.59</v>
      </c>
      <c r="U101" s="56">
        <v>119400.72</v>
      </c>
      <c r="V101" s="56">
        <v>1563007.5</v>
      </c>
      <c r="W101" s="98">
        <v>638522.91</v>
      </c>
      <c r="Z101" s="98">
        <v>482111</v>
      </c>
      <c r="AB101" s="122">
        <v>733261</v>
      </c>
      <c r="AE101" s="122">
        <v>297933.95</v>
      </c>
      <c r="AF101" s="122">
        <v>55835.4</v>
      </c>
      <c r="AJ101" s="83">
        <f t="shared" si="7"/>
        <v>419168.02</v>
      </c>
      <c r="AK101" s="21">
        <f t="shared" si="8"/>
        <v>38679.589999999997</v>
      </c>
      <c r="AL101" s="84">
        <f t="shared" si="9"/>
        <v>380488.43000000005</v>
      </c>
      <c r="AM101" s="24">
        <f t="shared" si="10"/>
        <v>1120633.9100000001</v>
      </c>
      <c r="AN101" s="25">
        <f t="shared" si="11"/>
        <v>1087030.3499999999</v>
      </c>
      <c r="AO101" s="16">
        <f t="shared" si="12"/>
        <v>33603.560000000289</v>
      </c>
    </row>
    <row r="102" spans="1:41" ht="15" thickBot="1" x14ac:dyDescent="0.25">
      <c r="A102" s="62" t="s">
        <v>318</v>
      </c>
      <c r="B102" s="62" t="s">
        <v>47</v>
      </c>
      <c r="C102" s="86">
        <v>2709</v>
      </c>
      <c r="D102" s="87" t="s">
        <v>908</v>
      </c>
      <c r="E102" s="56" t="s">
        <v>2205</v>
      </c>
      <c r="F102" s="121">
        <v>228135.26</v>
      </c>
      <c r="G102" s="121">
        <v>24612</v>
      </c>
      <c r="H102" s="121">
        <v>83768.33</v>
      </c>
      <c r="K102" s="56">
        <v>375745.08</v>
      </c>
      <c r="L102" s="56">
        <v>193713.27</v>
      </c>
      <c r="O102" s="270">
        <v>0</v>
      </c>
      <c r="P102" s="270">
        <v>77201.23</v>
      </c>
      <c r="U102" s="56">
        <v>-66280.710000000006</v>
      </c>
      <c r="V102" s="56">
        <v>2046781.46</v>
      </c>
      <c r="W102" s="98">
        <v>408790.86</v>
      </c>
      <c r="X102" s="98">
        <v>35000</v>
      </c>
      <c r="Z102" s="98">
        <v>403830</v>
      </c>
      <c r="AB102" s="122">
        <v>563470</v>
      </c>
      <c r="AE102" s="122">
        <v>89389.64</v>
      </c>
      <c r="AF102" s="122">
        <v>58432.959999999999</v>
      </c>
      <c r="AJ102" s="83">
        <f t="shared" si="7"/>
        <v>336515.59</v>
      </c>
      <c r="AK102" s="21">
        <f t="shared" si="8"/>
        <v>77201.23</v>
      </c>
      <c r="AL102" s="84">
        <f t="shared" si="9"/>
        <v>259314.36000000004</v>
      </c>
      <c r="AM102" s="24">
        <f t="shared" si="10"/>
        <v>847620.86</v>
      </c>
      <c r="AN102" s="25">
        <f t="shared" si="11"/>
        <v>711292.6</v>
      </c>
      <c r="AO102" s="16">
        <f t="shared" si="12"/>
        <v>136328.26</v>
      </c>
    </row>
    <row r="103" spans="1:41" ht="15" thickBot="1" x14ac:dyDescent="0.25">
      <c r="A103" s="62" t="s">
        <v>318</v>
      </c>
      <c r="B103" s="62" t="s">
        <v>47</v>
      </c>
      <c r="C103" s="86">
        <v>3276</v>
      </c>
      <c r="D103" s="87" t="s">
        <v>909</v>
      </c>
      <c r="E103" s="56" t="s">
        <v>2206</v>
      </c>
      <c r="F103" s="121">
        <v>277177.14</v>
      </c>
      <c r="G103" s="121">
        <v>6157</v>
      </c>
      <c r="H103" s="121">
        <v>59132.52</v>
      </c>
      <c r="K103" s="56">
        <v>845907.74</v>
      </c>
      <c r="L103" s="56">
        <v>286994.40999999997</v>
      </c>
      <c r="O103" s="270">
        <v>0</v>
      </c>
      <c r="P103" s="270">
        <v>62100</v>
      </c>
      <c r="U103" s="56">
        <v>110707.08</v>
      </c>
      <c r="V103" s="56">
        <v>3243756.17</v>
      </c>
      <c r="W103" s="98">
        <v>497868.84</v>
      </c>
      <c r="Z103" s="98">
        <v>332286.5</v>
      </c>
      <c r="AB103" s="122">
        <v>547736.5</v>
      </c>
      <c r="AE103" s="122">
        <v>204889.64</v>
      </c>
      <c r="AF103" s="122">
        <v>88782.44</v>
      </c>
      <c r="AJ103" s="83">
        <f t="shared" si="7"/>
        <v>342466.66000000003</v>
      </c>
      <c r="AK103" s="21">
        <f t="shared" si="8"/>
        <v>62100</v>
      </c>
      <c r="AL103" s="84">
        <f t="shared" si="9"/>
        <v>280366.66000000003</v>
      </c>
      <c r="AM103" s="24">
        <f t="shared" si="10"/>
        <v>830155.34000000008</v>
      </c>
      <c r="AN103" s="25">
        <f t="shared" si="11"/>
        <v>841408.58000000007</v>
      </c>
      <c r="AO103" s="16">
        <f t="shared" si="12"/>
        <v>-11253.239999999991</v>
      </c>
    </row>
    <row r="104" spans="1:41" ht="15" thickBot="1" x14ac:dyDescent="0.25">
      <c r="A104" s="62" t="s">
        <v>318</v>
      </c>
      <c r="B104" s="62" t="s">
        <v>47</v>
      </c>
      <c r="C104" s="86">
        <v>1694</v>
      </c>
      <c r="D104" s="87" t="s">
        <v>910</v>
      </c>
      <c r="E104" s="56" t="s">
        <v>2207</v>
      </c>
      <c r="F104" s="121">
        <v>249637.37</v>
      </c>
      <c r="G104" s="121">
        <v>6695</v>
      </c>
      <c r="H104" s="121">
        <v>33892.43</v>
      </c>
      <c r="K104" s="56">
        <v>213578.71</v>
      </c>
      <c r="L104" s="56">
        <v>165947.84</v>
      </c>
      <c r="O104" s="270">
        <v>4950</v>
      </c>
      <c r="P104" s="270">
        <v>28150</v>
      </c>
      <c r="Q104" s="270">
        <v>4000</v>
      </c>
      <c r="R104" s="270">
        <v>0</v>
      </c>
      <c r="U104" s="56">
        <v>34828.51</v>
      </c>
      <c r="V104" s="56">
        <v>2614880.33</v>
      </c>
      <c r="W104" s="98">
        <v>327106.11</v>
      </c>
      <c r="Z104" s="98">
        <v>270683</v>
      </c>
      <c r="AA104" s="98">
        <v>28200</v>
      </c>
      <c r="AB104" s="122">
        <v>340871</v>
      </c>
      <c r="AE104" s="122">
        <v>194884.15</v>
      </c>
      <c r="AF104" s="122">
        <v>79224.039999999994</v>
      </c>
      <c r="AJ104" s="83">
        <f t="shared" si="7"/>
        <v>290224.8</v>
      </c>
      <c r="AK104" s="21">
        <f t="shared" si="8"/>
        <v>37100</v>
      </c>
      <c r="AL104" s="84">
        <f t="shared" si="9"/>
        <v>253124.8</v>
      </c>
      <c r="AM104" s="24">
        <f t="shared" si="10"/>
        <v>625989.11</v>
      </c>
      <c r="AN104" s="25">
        <f t="shared" si="11"/>
        <v>614979.19000000006</v>
      </c>
      <c r="AO104" s="16">
        <f t="shared" si="12"/>
        <v>11009.919999999925</v>
      </c>
    </row>
    <row r="105" spans="1:41" ht="15" thickBot="1" x14ac:dyDescent="0.25">
      <c r="A105" s="62" t="s">
        <v>318</v>
      </c>
      <c r="B105" s="62" t="s">
        <v>47</v>
      </c>
      <c r="C105" s="86">
        <v>2072</v>
      </c>
      <c r="D105" s="87" t="s">
        <v>911</v>
      </c>
      <c r="E105" s="56" t="s">
        <v>2302</v>
      </c>
      <c r="F105" s="121">
        <v>185688.69</v>
      </c>
      <c r="G105" s="121">
        <v>2613.5</v>
      </c>
      <c r="H105" s="121">
        <v>40657.449999999997</v>
      </c>
      <c r="K105" s="56">
        <v>510665.4</v>
      </c>
      <c r="L105" s="56">
        <v>238688.91</v>
      </c>
      <c r="O105" s="270">
        <v>0</v>
      </c>
      <c r="P105" s="270">
        <v>23481.41</v>
      </c>
      <c r="U105" s="56">
        <v>88973.07</v>
      </c>
      <c r="V105" s="56">
        <v>1695120.4</v>
      </c>
      <c r="W105" s="98">
        <v>288992.96999999997</v>
      </c>
      <c r="Z105" s="98">
        <v>410640</v>
      </c>
      <c r="AB105" s="122">
        <v>538120</v>
      </c>
      <c r="AE105" s="122">
        <v>155013.26</v>
      </c>
      <c r="AF105" s="122">
        <v>87616.48</v>
      </c>
      <c r="AJ105" s="83">
        <f t="shared" si="7"/>
        <v>228959.64</v>
      </c>
      <c r="AK105" s="21">
        <f t="shared" si="8"/>
        <v>23481.41</v>
      </c>
      <c r="AL105" s="84">
        <f t="shared" si="9"/>
        <v>205478.23</v>
      </c>
      <c r="AM105" s="24">
        <f t="shared" si="10"/>
        <v>699632.97</v>
      </c>
      <c r="AN105" s="25">
        <f t="shared" si="11"/>
        <v>780749.74</v>
      </c>
      <c r="AO105" s="16">
        <f t="shared" si="12"/>
        <v>-81116.770000000019</v>
      </c>
    </row>
    <row r="106" spans="1:41" ht="15" thickBot="1" x14ac:dyDescent="0.25">
      <c r="A106" s="62" t="s">
        <v>37</v>
      </c>
      <c r="B106" s="62" t="s">
        <v>38</v>
      </c>
      <c r="C106" s="86">
        <v>2599</v>
      </c>
      <c r="D106" s="87" t="s">
        <v>912</v>
      </c>
      <c r="E106" s="56" t="s">
        <v>2208</v>
      </c>
      <c r="F106" s="121">
        <v>371899.73</v>
      </c>
      <c r="G106" s="121">
        <v>57988</v>
      </c>
      <c r="H106" s="121">
        <v>106114.7</v>
      </c>
      <c r="K106" s="56">
        <v>609519.62</v>
      </c>
      <c r="L106" s="56">
        <v>158813.76999999999</v>
      </c>
      <c r="O106" s="270">
        <v>38921</v>
      </c>
      <c r="P106" s="270">
        <v>90825</v>
      </c>
      <c r="Q106" s="270">
        <v>100000</v>
      </c>
      <c r="R106" s="270">
        <v>2071.88</v>
      </c>
      <c r="V106" s="56">
        <v>1187793.3799999999</v>
      </c>
      <c r="W106" s="98">
        <v>231047.07</v>
      </c>
      <c r="Z106" s="98">
        <v>337920</v>
      </c>
      <c r="AB106" s="122">
        <v>447605</v>
      </c>
      <c r="AE106" s="122">
        <v>328183.99</v>
      </c>
      <c r="AF106" s="122">
        <v>75090.039999999994</v>
      </c>
      <c r="AJ106" s="83">
        <f t="shared" si="7"/>
        <v>536002.42999999993</v>
      </c>
      <c r="AK106" s="21">
        <f t="shared" si="8"/>
        <v>231817.88</v>
      </c>
      <c r="AL106" s="84">
        <f t="shared" si="9"/>
        <v>304184.54999999993</v>
      </c>
      <c r="AM106" s="24">
        <f t="shared" si="10"/>
        <v>568967.07000000007</v>
      </c>
      <c r="AN106" s="25">
        <f t="shared" si="11"/>
        <v>850879.03</v>
      </c>
      <c r="AO106" s="16">
        <f t="shared" si="12"/>
        <v>-281911.95999999996</v>
      </c>
    </row>
    <row r="107" spans="1:41" ht="15" thickBot="1" x14ac:dyDescent="0.25">
      <c r="A107" s="62" t="s">
        <v>37</v>
      </c>
      <c r="B107" s="62" t="s">
        <v>38</v>
      </c>
      <c r="C107" s="86">
        <v>7351</v>
      </c>
      <c r="D107" s="87" t="s">
        <v>913</v>
      </c>
      <c r="E107" s="56" t="s">
        <v>2209</v>
      </c>
      <c r="F107" s="121">
        <v>377969.63</v>
      </c>
      <c r="G107" s="121">
        <v>102429.4</v>
      </c>
      <c r="H107" s="121">
        <v>113389.27</v>
      </c>
      <c r="K107" s="56">
        <v>631259.11</v>
      </c>
      <c r="L107" s="56">
        <v>1166289.8899999999</v>
      </c>
      <c r="O107" s="270">
        <v>0</v>
      </c>
      <c r="P107" s="270">
        <v>120650</v>
      </c>
      <c r="Q107" s="270">
        <v>330000</v>
      </c>
      <c r="R107" s="270">
        <v>2405.11</v>
      </c>
      <c r="U107" s="56">
        <v>136</v>
      </c>
      <c r="V107" s="56">
        <v>4005245.62</v>
      </c>
      <c r="W107" s="98">
        <v>670515.78</v>
      </c>
      <c r="Z107" s="98">
        <v>736903.23</v>
      </c>
      <c r="AB107" s="122">
        <v>1013983.23</v>
      </c>
      <c r="AE107" s="122">
        <v>686299.24</v>
      </c>
      <c r="AF107" s="122">
        <v>173080.74</v>
      </c>
      <c r="AJ107" s="83">
        <f t="shared" si="7"/>
        <v>593788.30000000005</v>
      </c>
      <c r="AK107" s="21">
        <f t="shared" si="8"/>
        <v>453055.11</v>
      </c>
      <c r="AL107" s="84">
        <f t="shared" si="9"/>
        <v>140733.19000000006</v>
      </c>
      <c r="AM107" s="24">
        <f t="shared" si="10"/>
        <v>1407419.01</v>
      </c>
      <c r="AN107" s="25">
        <f t="shared" si="11"/>
        <v>1873363.21</v>
      </c>
      <c r="AO107" s="16">
        <f t="shared" si="12"/>
        <v>-465944.19999999995</v>
      </c>
    </row>
    <row r="108" spans="1:41" ht="15" thickBot="1" x14ac:dyDescent="0.25">
      <c r="A108" s="62" t="s">
        <v>37</v>
      </c>
      <c r="B108" s="62" t="s">
        <v>38</v>
      </c>
      <c r="C108" s="86">
        <v>6204</v>
      </c>
      <c r="D108" s="87" t="s">
        <v>914</v>
      </c>
      <c r="E108" s="56" t="s">
        <v>2210</v>
      </c>
      <c r="F108" s="121">
        <v>68056.42</v>
      </c>
      <c r="G108" s="121">
        <v>20513</v>
      </c>
      <c r="H108" s="121">
        <v>79349.960000000006</v>
      </c>
      <c r="K108" s="56">
        <v>1079566.6100000001</v>
      </c>
      <c r="L108" s="56">
        <v>820881.53</v>
      </c>
      <c r="O108" s="270">
        <v>14180</v>
      </c>
      <c r="P108" s="270">
        <v>88700</v>
      </c>
      <c r="R108" s="270">
        <v>2879.86</v>
      </c>
      <c r="U108" s="56">
        <v>668</v>
      </c>
      <c r="V108" s="56">
        <v>2324775.44</v>
      </c>
      <c r="W108" s="98">
        <v>472869.25</v>
      </c>
      <c r="Z108" s="98">
        <v>708530</v>
      </c>
      <c r="AB108" s="122">
        <v>985250</v>
      </c>
      <c r="AE108" s="122">
        <v>599359.04</v>
      </c>
      <c r="AF108" s="122">
        <v>159930.79999999999</v>
      </c>
      <c r="AJ108" s="83">
        <f t="shared" si="7"/>
        <v>167919.38</v>
      </c>
      <c r="AK108" s="21">
        <f t="shared" si="8"/>
        <v>105759.86</v>
      </c>
      <c r="AL108" s="84">
        <f t="shared" si="9"/>
        <v>62159.520000000004</v>
      </c>
      <c r="AM108" s="24">
        <f t="shared" si="10"/>
        <v>1181399.25</v>
      </c>
      <c r="AN108" s="25">
        <f t="shared" si="11"/>
        <v>1744539.84</v>
      </c>
      <c r="AO108" s="16">
        <f t="shared" si="12"/>
        <v>-563140.59000000008</v>
      </c>
    </row>
    <row r="109" spans="1:41" ht="15" thickBot="1" x14ac:dyDescent="0.25">
      <c r="A109" s="62" t="s">
        <v>37</v>
      </c>
      <c r="B109" s="62" t="s">
        <v>38</v>
      </c>
      <c r="C109" s="86">
        <v>5587</v>
      </c>
      <c r="D109" s="87" t="s">
        <v>915</v>
      </c>
      <c r="E109" s="56" t="s">
        <v>2211</v>
      </c>
      <c r="F109" s="121">
        <v>536350.79</v>
      </c>
      <c r="G109" s="121">
        <v>241054.25</v>
      </c>
      <c r="H109" s="121">
        <v>83000.83</v>
      </c>
      <c r="K109" s="56">
        <v>893599.61</v>
      </c>
      <c r="L109" s="56">
        <v>370055.37</v>
      </c>
      <c r="O109" s="270">
        <v>8020</v>
      </c>
      <c r="P109" s="270">
        <v>265801.45</v>
      </c>
      <c r="Q109" s="270">
        <v>188000</v>
      </c>
      <c r="R109" s="270">
        <v>1277.8399999999999</v>
      </c>
      <c r="U109" s="56">
        <v>-200.75</v>
      </c>
      <c r="V109" s="56">
        <v>2600171.63</v>
      </c>
      <c r="W109" s="98">
        <v>378383.49</v>
      </c>
      <c r="Z109" s="98">
        <v>459080</v>
      </c>
      <c r="AB109" s="122">
        <v>709660</v>
      </c>
      <c r="AE109" s="122">
        <v>292992.65999999997</v>
      </c>
      <c r="AF109" s="122">
        <v>128913.63</v>
      </c>
      <c r="AJ109" s="83">
        <f t="shared" si="7"/>
        <v>860405.87</v>
      </c>
      <c r="AK109" s="21">
        <f t="shared" si="8"/>
        <v>463099.29000000004</v>
      </c>
      <c r="AL109" s="84">
        <f t="shared" si="9"/>
        <v>397306.57999999996</v>
      </c>
      <c r="AM109" s="24">
        <f t="shared" si="10"/>
        <v>837463.49</v>
      </c>
      <c r="AN109" s="25">
        <f t="shared" si="11"/>
        <v>1131566.29</v>
      </c>
      <c r="AO109" s="16">
        <f t="shared" si="12"/>
        <v>-294102.80000000005</v>
      </c>
    </row>
    <row r="110" spans="1:41" ht="15" thickBot="1" x14ac:dyDescent="0.25">
      <c r="A110" s="62" t="s">
        <v>323</v>
      </c>
      <c r="B110" s="62" t="s">
        <v>48</v>
      </c>
      <c r="C110" s="86">
        <v>3439</v>
      </c>
      <c r="D110" s="87" t="s">
        <v>916</v>
      </c>
      <c r="E110" s="56" t="s">
        <v>2212</v>
      </c>
      <c r="F110" s="121">
        <v>804258.46</v>
      </c>
      <c r="G110" s="121">
        <v>148515.99</v>
      </c>
      <c r="H110" s="121">
        <v>304069.44</v>
      </c>
      <c r="K110" s="56">
        <v>38896.75</v>
      </c>
      <c r="L110" s="56">
        <v>218328.45</v>
      </c>
      <c r="O110" s="270">
        <v>0</v>
      </c>
      <c r="P110" s="270">
        <v>40097.730000000003</v>
      </c>
      <c r="Q110" s="270">
        <v>21020</v>
      </c>
      <c r="R110" s="270">
        <v>10000</v>
      </c>
      <c r="U110" s="56">
        <v>54307</v>
      </c>
      <c r="V110" s="56">
        <v>961037.76</v>
      </c>
      <c r="W110" s="98">
        <v>651980.82999999996</v>
      </c>
      <c r="Z110" s="98">
        <v>523488</v>
      </c>
      <c r="AA110" s="98">
        <v>47590.080000000002</v>
      </c>
      <c r="AB110" s="122">
        <v>791018</v>
      </c>
      <c r="AE110" s="122">
        <v>188518.16</v>
      </c>
      <c r="AF110" s="122">
        <v>42142.84</v>
      </c>
      <c r="AJ110" s="83">
        <f t="shared" si="7"/>
        <v>1256843.8899999999</v>
      </c>
      <c r="AK110" s="21">
        <f t="shared" si="8"/>
        <v>71117.73000000001</v>
      </c>
      <c r="AL110" s="84">
        <f t="shared" si="9"/>
        <v>1185726.1599999999</v>
      </c>
      <c r="AM110" s="24">
        <f t="shared" si="10"/>
        <v>1223058.9100000001</v>
      </c>
      <c r="AN110" s="25">
        <f t="shared" si="11"/>
        <v>1021679</v>
      </c>
      <c r="AO110" s="16">
        <f t="shared" si="12"/>
        <v>201379.91000000015</v>
      </c>
    </row>
    <row r="111" spans="1:41" ht="15" thickBot="1" x14ac:dyDescent="0.25">
      <c r="A111" s="62" t="s">
        <v>323</v>
      </c>
      <c r="B111" s="62" t="s">
        <v>48</v>
      </c>
      <c r="C111" s="86">
        <v>2930</v>
      </c>
      <c r="D111" s="87" t="s">
        <v>917</v>
      </c>
      <c r="E111" s="56" t="s">
        <v>2213</v>
      </c>
      <c r="F111" s="121">
        <v>212211.44</v>
      </c>
      <c r="G111" s="121">
        <v>14913</v>
      </c>
      <c r="H111" s="121">
        <v>94122.69</v>
      </c>
      <c r="K111" s="56">
        <v>27381.69</v>
      </c>
      <c r="L111" s="56">
        <v>308663.28999999998</v>
      </c>
      <c r="O111" s="270">
        <v>0</v>
      </c>
      <c r="P111" s="270">
        <v>43176.07</v>
      </c>
      <c r="Q111" s="270">
        <v>17660</v>
      </c>
      <c r="S111" s="56">
        <v>96810</v>
      </c>
      <c r="V111" s="56">
        <v>852668.5</v>
      </c>
      <c r="W111" s="98">
        <v>400331.89</v>
      </c>
      <c r="X111" s="98">
        <v>64980</v>
      </c>
      <c r="Z111" s="98">
        <v>402337.2</v>
      </c>
      <c r="AA111" s="98">
        <v>60818.720000000001</v>
      </c>
      <c r="AB111" s="122">
        <v>542037.19999999995</v>
      </c>
      <c r="AE111" s="122">
        <v>228331.8</v>
      </c>
      <c r="AF111" s="122">
        <v>52576.639999999999</v>
      </c>
      <c r="AJ111" s="83">
        <f t="shared" si="7"/>
        <v>321247.13</v>
      </c>
      <c r="AK111" s="21">
        <f t="shared" si="8"/>
        <v>60836.07</v>
      </c>
      <c r="AL111" s="84">
        <f t="shared" si="9"/>
        <v>260411.06</v>
      </c>
      <c r="AM111" s="24">
        <f t="shared" si="10"/>
        <v>928467.81</v>
      </c>
      <c r="AN111" s="25">
        <f t="shared" si="11"/>
        <v>822945.64</v>
      </c>
      <c r="AO111" s="16">
        <f t="shared" si="12"/>
        <v>105522.17000000004</v>
      </c>
    </row>
    <row r="112" spans="1:41" ht="15" thickBot="1" x14ac:dyDescent="0.25">
      <c r="A112" s="62" t="s">
        <v>323</v>
      </c>
      <c r="B112" s="62" t="s">
        <v>48</v>
      </c>
      <c r="C112" s="86">
        <v>1981</v>
      </c>
      <c r="D112" s="87" t="s">
        <v>918</v>
      </c>
      <c r="E112" s="56" t="s">
        <v>2214</v>
      </c>
      <c r="F112" s="121">
        <v>432204.47</v>
      </c>
      <c r="G112" s="121">
        <v>118189.7</v>
      </c>
      <c r="H112" s="121">
        <v>53750.03</v>
      </c>
      <c r="K112" s="56">
        <v>660586.18000000005</v>
      </c>
      <c r="L112" s="56">
        <v>123881.41</v>
      </c>
      <c r="O112" s="270">
        <v>0</v>
      </c>
      <c r="P112" s="270">
        <v>34708.53</v>
      </c>
      <c r="Q112" s="270">
        <v>3130</v>
      </c>
      <c r="S112" s="56">
        <v>132000</v>
      </c>
      <c r="U112" s="56">
        <v>1406.07</v>
      </c>
      <c r="V112" s="56">
        <v>1993338.97</v>
      </c>
      <c r="W112" s="98">
        <v>431682.06</v>
      </c>
      <c r="Z112" s="98">
        <v>533778</v>
      </c>
      <c r="AA112" s="98">
        <v>26398.92</v>
      </c>
      <c r="AB112" s="122">
        <v>635819</v>
      </c>
      <c r="AE112" s="122">
        <v>165315.63</v>
      </c>
      <c r="AF112" s="122">
        <v>44570.080000000002</v>
      </c>
      <c r="AJ112" s="83">
        <f t="shared" si="7"/>
        <v>604144.19999999995</v>
      </c>
      <c r="AK112" s="21">
        <f t="shared" si="8"/>
        <v>37838.53</v>
      </c>
      <c r="AL112" s="84">
        <f t="shared" si="9"/>
        <v>566305.66999999993</v>
      </c>
      <c r="AM112" s="24">
        <f t="shared" si="10"/>
        <v>991858.9800000001</v>
      </c>
      <c r="AN112" s="25">
        <f t="shared" si="11"/>
        <v>845704.71</v>
      </c>
      <c r="AO112" s="16">
        <f t="shared" si="12"/>
        <v>146154.27000000014</v>
      </c>
    </row>
    <row r="113" spans="1:41" ht="15" thickBot="1" x14ac:dyDescent="0.25">
      <c r="A113" s="62" t="s">
        <v>323</v>
      </c>
      <c r="B113" s="62" t="s">
        <v>48</v>
      </c>
      <c r="C113" s="86">
        <v>1907</v>
      </c>
      <c r="D113" s="87" t="s">
        <v>919</v>
      </c>
      <c r="E113" s="56" t="s">
        <v>2215</v>
      </c>
      <c r="F113" s="121">
        <v>477773.38</v>
      </c>
      <c r="G113" s="121">
        <v>166516.87</v>
      </c>
      <c r="H113" s="121">
        <v>128496.75</v>
      </c>
      <c r="K113" s="56">
        <v>5</v>
      </c>
      <c r="L113" s="56">
        <v>114974.6</v>
      </c>
      <c r="O113" s="270">
        <v>0</v>
      </c>
      <c r="P113" s="270">
        <v>40308.300000000003</v>
      </c>
      <c r="Q113" s="270">
        <v>18980</v>
      </c>
      <c r="S113" s="56">
        <v>191</v>
      </c>
      <c r="V113" s="56">
        <v>3276385.87</v>
      </c>
      <c r="W113" s="98">
        <v>438688.11</v>
      </c>
      <c r="Z113" s="98">
        <v>66568</v>
      </c>
      <c r="AA113" s="98">
        <v>34579.440000000002</v>
      </c>
      <c r="AB113" s="122">
        <v>270208</v>
      </c>
      <c r="AE113" s="122">
        <v>166395.26</v>
      </c>
      <c r="AF113" s="122">
        <v>48100.91</v>
      </c>
      <c r="AI113" s="122">
        <v>1797</v>
      </c>
      <c r="AJ113" s="83">
        <f t="shared" si="7"/>
        <v>772787</v>
      </c>
      <c r="AK113" s="21">
        <f t="shared" si="8"/>
        <v>59288.3</v>
      </c>
      <c r="AL113" s="84">
        <f t="shared" si="9"/>
        <v>713498.7</v>
      </c>
      <c r="AM113" s="24">
        <f t="shared" si="10"/>
        <v>539835.55000000005</v>
      </c>
      <c r="AN113" s="25">
        <f t="shared" si="11"/>
        <v>486501.17000000004</v>
      </c>
      <c r="AO113" s="16">
        <f t="shared" si="12"/>
        <v>53334.380000000005</v>
      </c>
    </row>
    <row r="114" spans="1:41" ht="15" thickBot="1" x14ac:dyDescent="0.25">
      <c r="A114" s="62" t="s">
        <v>323</v>
      </c>
      <c r="B114" s="62" t="s">
        <v>48</v>
      </c>
      <c r="C114" s="86">
        <v>3127</v>
      </c>
      <c r="D114" s="87" t="s">
        <v>920</v>
      </c>
      <c r="E114" s="56" t="s">
        <v>2216</v>
      </c>
      <c r="F114" s="121">
        <v>349494.67</v>
      </c>
      <c r="G114" s="121">
        <v>4538.84</v>
      </c>
      <c r="H114" s="121">
        <v>198855.32</v>
      </c>
      <c r="K114" s="56">
        <v>886641.26</v>
      </c>
      <c r="L114" s="56">
        <v>803346.48</v>
      </c>
      <c r="O114" s="270">
        <v>0</v>
      </c>
      <c r="P114" s="270">
        <v>36631.300000000003</v>
      </c>
      <c r="Q114" s="270">
        <v>5060</v>
      </c>
      <c r="R114" s="270">
        <v>13.65</v>
      </c>
      <c r="U114" s="56">
        <v>958</v>
      </c>
      <c r="V114" s="56">
        <v>3690825.96</v>
      </c>
      <c r="W114" s="98">
        <v>419682.7</v>
      </c>
      <c r="Z114" s="98">
        <v>460964</v>
      </c>
      <c r="AA114" s="98">
        <v>39558.160000000003</v>
      </c>
      <c r="AB114" s="122">
        <v>624739</v>
      </c>
      <c r="AE114" s="122">
        <v>186461.92</v>
      </c>
      <c r="AF114" s="122">
        <v>117648.12</v>
      </c>
      <c r="AJ114" s="83">
        <f t="shared" si="7"/>
        <v>552888.83000000007</v>
      </c>
      <c r="AK114" s="21">
        <f t="shared" si="8"/>
        <v>41704.950000000004</v>
      </c>
      <c r="AL114" s="84">
        <f t="shared" si="9"/>
        <v>511183.88000000006</v>
      </c>
      <c r="AM114" s="24">
        <f t="shared" si="10"/>
        <v>920204.86</v>
      </c>
      <c r="AN114" s="25">
        <f t="shared" si="11"/>
        <v>928849.04</v>
      </c>
      <c r="AO114" s="16">
        <f t="shared" si="12"/>
        <v>-8644.1800000000512</v>
      </c>
    </row>
    <row r="115" spans="1:41" ht="15" thickBot="1" x14ac:dyDescent="0.25">
      <c r="A115" s="62" t="s">
        <v>323</v>
      </c>
      <c r="B115" s="62" t="s">
        <v>48</v>
      </c>
      <c r="C115" s="86">
        <v>2860</v>
      </c>
      <c r="D115" s="87" t="s">
        <v>921</v>
      </c>
      <c r="E115" s="56" t="s">
        <v>2217</v>
      </c>
      <c r="F115" s="121">
        <v>839895.73</v>
      </c>
      <c r="G115" s="121">
        <v>64360.25</v>
      </c>
      <c r="H115" s="121">
        <v>97373.39</v>
      </c>
      <c r="K115" s="56">
        <v>137436.47</v>
      </c>
      <c r="L115" s="56">
        <v>174200.3</v>
      </c>
      <c r="O115" s="270">
        <v>0</v>
      </c>
      <c r="P115" s="270">
        <v>28625.200000000001</v>
      </c>
      <c r="Q115" s="270">
        <v>3590</v>
      </c>
      <c r="S115" s="56">
        <v>81500</v>
      </c>
      <c r="U115" s="56">
        <v>600</v>
      </c>
      <c r="V115" s="56">
        <v>1854865.59</v>
      </c>
      <c r="W115" s="98">
        <v>417037.07</v>
      </c>
      <c r="Z115" s="98">
        <v>440204</v>
      </c>
      <c r="AA115" s="98">
        <v>32863.68</v>
      </c>
      <c r="AB115" s="122">
        <v>592608</v>
      </c>
      <c r="AE115" s="122">
        <v>176081.6</v>
      </c>
      <c r="AF115" s="122">
        <v>28617.18</v>
      </c>
      <c r="AJ115" s="83">
        <f t="shared" si="7"/>
        <v>1001629.37</v>
      </c>
      <c r="AK115" s="21">
        <f t="shared" si="8"/>
        <v>32215.200000000001</v>
      </c>
      <c r="AL115" s="84">
        <f t="shared" si="9"/>
        <v>969414.17</v>
      </c>
      <c r="AM115" s="24">
        <f t="shared" si="10"/>
        <v>890104.75000000012</v>
      </c>
      <c r="AN115" s="25">
        <f t="shared" si="11"/>
        <v>797306.78</v>
      </c>
      <c r="AO115" s="16">
        <f t="shared" si="12"/>
        <v>92797.970000000088</v>
      </c>
    </row>
    <row r="116" spans="1:41" ht="15" thickBot="1" x14ac:dyDescent="0.25">
      <c r="A116" s="62" t="s">
        <v>323</v>
      </c>
      <c r="B116" s="62" t="s">
        <v>48</v>
      </c>
      <c r="C116" s="86">
        <v>3321</v>
      </c>
      <c r="D116" s="87" t="s">
        <v>922</v>
      </c>
      <c r="E116" s="56" t="s">
        <v>2218</v>
      </c>
      <c r="F116" s="121">
        <v>1035516.71</v>
      </c>
      <c r="G116" s="121">
        <v>125064.5</v>
      </c>
      <c r="H116" s="121">
        <v>221852.35</v>
      </c>
      <c r="K116" s="56">
        <v>423148.35</v>
      </c>
      <c r="L116" s="56">
        <v>915149.45</v>
      </c>
      <c r="P116" s="270">
        <v>33938.559999999998</v>
      </c>
      <c r="Q116" s="270">
        <v>10380</v>
      </c>
      <c r="R116" s="270">
        <v>40000</v>
      </c>
      <c r="S116" s="56">
        <v>388154.8</v>
      </c>
      <c r="U116" s="56">
        <v>4400</v>
      </c>
      <c r="V116" s="56">
        <v>1808375.97</v>
      </c>
      <c r="W116" s="98">
        <v>411800.28</v>
      </c>
      <c r="X116" s="98">
        <v>68087.199999999997</v>
      </c>
      <c r="Z116" s="98">
        <v>276654</v>
      </c>
      <c r="AA116" s="98">
        <v>36312.32</v>
      </c>
      <c r="AB116" s="122">
        <v>432214</v>
      </c>
      <c r="AC116" s="122">
        <v>18400</v>
      </c>
      <c r="AE116" s="122">
        <v>235142.05</v>
      </c>
      <c r="AF116" s="122">
        <v>82518.12</v>
      </c>
      <c r="AJ116" s="83">
        <f t="shared" si="7"/>
        <v>1382433.56</v>
      </c>
      <c r="AK116" s="21">
        <f t="shared" si="8"/>
        <v>84318.56</v>
      </c>
      <c r="AL116" s="84">
        <f t="shared" si="9"/>
        <v>1298115</v>
      </c>
      <c r="AM116" s="24">
        <f t="shared" si="10"/>
        <v>792853.79999999993</v>
      </c>
      <c r="AN116" s="25">
        <f t="shared" si="11"/>
        <v>768274.17</v>
      </c>
      <c r="AO116" s="16">
        <f t="shared" si="12"/>
        <v>24579.629999999888</v>
      </c>
    </row>
    <row r="117" spans="1:41" ht="15" thickBot="1" x14ac:dyDescent="0.25">
      <c r="A117" s="62" t="s">
        <v>323</v>
      </c>
      <c r="B117" s="62" t="s">
        <v>48</v>
      </c>
      <c r="C117" s="86">
        <v>3558</v>
      </c>
      <c r="D117" s="87" t="s">
        <v>923</v>
      </c>
      <c r="E117" s="56" t="s">
        <v>2219</v>
      </c>
      <c r="F117" s="121">
        <v>593016.91</v>
      </c>
      <c r="G117" s="121">
        <v>68616.77</v>
      </c>
      <c r="H117" s="121">
        <v>229533.55</v>
      </c>
      <c r="K117" s="56">
        <v>334116.95</v>
      </c>
      <c r="L117" s="56">
        <v>417174.66</v>
      </c>
      <c r="O117" s="270">
        <v>0</v>
      </c>
      <c r="P117" s="270">
        <v>40156.35</v>
      </c>
      <c r="Q117" s="270">
        <v>22890</v>
      </c>
      <c r="S117" s="56">
        <v>112120</v>
      </c>
      <c r="U117" s="56">
        <v>2181</v>
      </c>
      <c r="V117" s="56">
        <v>2329931.42</v>
      </c>
      <c r="W117" s="98">
        <v>486887.59</v>
      </c>
      <c r="X117" s="98">
        <v>63272</v>
      </c>
      <c r="Z117" s="98">
        <v>445760</v>
      </c>
      <c r="AA117" s="98">
        <v>45153.16</v>
      </c>
      <c r="AB117" s="122">
        <v>595080</v>
      </c>
      <c r="AE117" s="122">
        <v>218806.16</v>
      </c>
      <c r="AF117" s="122">
        <v>60207.46</v>
      </c>
      <c r="AH117" s="122">
        <v>71574.3</v>
      </c>
      <c r="AJ117" s="83">
        <f t="shared" si="7"/>
        <v>891167.23</v>
      </c>
      <c r="AK117" s="21">
        <f t="shared" si="8"/>
        <v>63046.35</v>
      </c>
      <c r="AL117" s="84">
        <f t="shared" si="9"/>
        <v>828120.88</v>
      </c>
      <c r="AM117" s="24">
        <f t="shared" si="10"/>
        <v>1041072.7500000001</v>
      </c>
      <c r="AN117" s="25">
        <f t="shared" si="11"/>
        <v>945667.92</v>
      </c>
      <c r="AO117" s="16">
        <f t="shared" si="12"/>
        <v>95404.830000000075</v>
      </c>
    </row>
    <row r="118" spans="1:41" ht="15" thickBot="1" x14ac:dyDescent="0.25">
      <c r="A118" s="62" t="s">
        <v>323</v>
      </c>
      <c r="B118" s="62" t="s">
        <v>48</v>
      </c>
      <c r="C118" s="86">
        <v>1774</v>
      </c>
      <c r="D118" s="87" t="s">
        <v>924</v>
      </c>
      <c r="E118" s="56" t="s">
        <v>2220</v>
      </c>
      <c r="F118" s="121">
        <v>97563.41</v>
      </c>
      <c r="G118" s="121">
        <v>12004.4</v>
      </c>
      <c r="H118" s="121">
        <v>74796.05</v>
      </c>
      <c r="K118" s="56">
        <v>1458360.5</v>
      </c>
      <c r="L118" s="56">
        <v>392766.64</v>
      </c>
      <c r="O118" s="270">
        <v>303000</v>
      </c>
      <c r="P118" s="270">
        <v>54057.34</v>
      </c>
      <c r="Q118" s="270">
        <v>18420</v>
      </c>
      <c r="R118" s="270">
        <v>50000</v>
      </c>
      <c r="S118" s="56">
        <v>82400</v>
      </c>
      <c r="V118" s="56">
        <v>857017.52</v>
      </c>
      <c r="W118" s="98">
        <v>462278.96</v>
      </c>
      <c r="X118" s="98">
        <v>18100</v>
      </c>
      <c r="Z118" s="98">
        <v>272202</v>
      </c>
      <c r="AA118" s="98">
        <v>46598.239999999998</v>
      </c>
      <c r="AB118" s="122">
        <v>449738</v>
      </c>
      <c r="AE118" s="122">
        <v>243240.06</v>
      </c>
      <c r="AF118" s="122">
        <v>66314.55</v>
      </c>
      <c r="AJ118" s="83">
        <f t="shared" si="7"/>
        <v>184363.86</v>
      </c>
      <c r="AK118" s="21">
        <f t="shared" si="8"/>
        <v>425477.33999999997</v>
      </c>
      <c r="AL118" s="84">
        <f t="shared" si="9"/>
        <v>-241113.47999999998</v>
      </c>
      <c r="AM118" s="24">
        <f t="shared" si="10"/>
        <v>799179.2</v>
      </c>
      <c r="AN118" s="25">
        <f t="shared" si="11"/>
        <v>759292.6100000001</v>
      </c>
      <c r="AO118" s="16">
        <f t="shared" si="12"/>
        <v>39886.589999999851</v>
      </c>
    </row>
    <row r="119" spans="1:41" ht="15" thickBot="1" x14ac:dyDescent="0.25">
      <c r="A119" s="62" t="s">
        <v>323</v>
      </c>
      <c r="B119" s="62" t="s">
        <v>48</v>
      </c>
      <c r="C119" s="86">
        <v>1942</v>
      </c>
      <c r="D119" s="87" t="s">
        <v>925</v>
      </c>
      <c r="E119" s="56" t="s">
        <v>2303</v>
      </c>
      <c r="F119" s="121">
        <v>168128.45</v>
      </c>
      <c r="G119" s="121">
        <v>5551.35</v>
      </c>
      <c r="H119" s="121">
        <v>158476.14000000001</v>
      </c>
      <c r="K119" s="56">
        <v>965093.49</v>
      </c>
      <c r="L119" s="56">
        <v>100471.65</v>
      </c>
      <c r="O119" s="270">
        <v>130000</v>
      </c>
      <c r="P119" s="270">
        <v>35182.94</v>
      </c>
      <c r="Q119" s="270">
        <v>3960</v>
      </c>
      <c r="S119" s="56">
        <v>40000</v>
      </c>
      <c r="V119" s="56">
        <v>2768353.45</v>
      </c>
      <c r="W119" s="98">
        <v>357029.72</v>
      </c>
      <c r="Z119" s="98">
        <v>221256</v>
      </c>
      <c r="AA119" s="98">
        <v>30124.61</v>
      </c>
      <c r="AB119" s="122">
        <v>336578</v>
      </c>
      <c r="AE119" s="122">
        <v>126856.91</v>
      </c>
      <c r="AF119" s="122">
        <v>58012</v>
      </c>
      <c r="AJ119" s="83">
        <f t="shared" si="7"/>
        <v>332155.94000000006</v>
      </c>
      <c r="AK119" s="21">
        <f t="shared" si="8"/>
        <v>169142.94</v>
      </c>
      <c r="AL119" s="84">
        <f t="shared" si="9"/>
        <v>163013.00000000006</v>
      </c>
      <c r="AM119" s="24">
        <f t="shared" si="10"/>
        <v>608410.32999999996</v>
      </c>
      <c r="AN119" s="25">
        <f t="shared" si="11"/>
        <v>521446.91000000003</v>
      </c>
      <c r="AO119" s="16">
        <f t="shared" si="12"/>
        <v>86963.419999999925</v>
      </c>
    </row>
    <row r="120" spans="1:41" ht="15" thickBot="1" x14ac:dyDescent="0.25">
      <c r="A120" s="62" t="s">
        <v>323</v>
      </c>
      <c r="B120" s="62" t="s">
        <v>48</v>
      </c>
      <c r="C120" s="86">
        <v>2702</v>
      </c>
      <c r="D120" s="87" t="s">
        <v>926</v>
      </c>
      <c r="E120" s="56" t="s">
        <v>2304</v>
      </c>
      <c r="F120" s="121">
        <v>155869.51999999999</v>
      </c>
      <c r="G120" s="121">
        <v>4007.4</v>
      </c>
      <c r="H120" s="121">
        <v>24446.93</v>
      </c>
      <c r="K120" s="56">
        <v>364494.85</v>
      </c>
      <c r="L120" s="56">
        <v>138382.74</v>
      </c>
      <c r="O120" s="270">
        <v>60000</v>
      </c>
      <c r="P120" s="270">
        <v>45336.72</v>
      </c>
      <c r="Q120" s="270">
        <v>5120</v>
      </c>
      <c r="S120" s="56">
        <v>43050</v>
      </c>
      <c r="U120" s="56">
        <v>8071</v>
      </c>
      <c r="V120" s="56">
        <v>3313708.59</v>
      </c>
      <c r="W120" s="98">
        <v>370784.96</v>
      </c>
      <c r="Z120" s="98">
        <v>462896</v>
      </c>
      <c r="AA120" s="98">
        <v>41703.26</v>
      </c>
      <c r="AB120" s="122">
        <v>536736</v>
      </c>
      <c r="AE120" s="122">
        <v>210492</v>
      </c>
      <c r="AF120" s="122">
        <v>23588.46</v>
      </c>
      <c r="AJ120" s="83">
        <f t="shared" si="7"/>
        <v>184323.84999999998</v>
      </c>
      <c r="AK120" s="21">
        <f t="shared" si="8"/>
        <v>110456.72</v>
      </c>
      <c r="AL120" s="84">
        <f t="shared" si="9"/>
        <v>73867.129999999976</v>
      </c>
      <c r="AM120" s="24">
        <f t="shared" si="10"/>
        <v>875384.22</v>
      </c>
      <c r="AN120" s="25">
        <f t="shared" si="11"/>
        <v>770816.46</v>
      </c>
      <c r="AO120" s="16">
        <f t="shared" si="12"/>
        <v>104567.76000000001</v>
      </c>
    </row>
    <row r="121" spans="1:41" ht="15" thickBot="1" x14ac:dyDescent="0.25">
      <c r="A121" s="62" t="s">
        <v>323</v>
      </c>
      <c r="B121" s="62" t="s">
        <v>48</v>
      </c>
      <c r="C121" s="86">
        <v>2772</v>
      </c>
      <c r="D121" s="87" t="s">
        <v>927</v>
      </c>
      <c r="E121" s="56" t="s">
        <v>2316</v>
      </c>
      <c r="F121" s="121">
        <v>640231.21</v>
      </c>
      <c r="G121" s="121">
        <v>4164.95</v>
      </c>
      <c r="H121" s="121">
        <v>30711.43</v>
      </c>
      <c r="K121" s="56">
        <v>681697.09</v>
      </c>
      <c r="L121" s="56">
        <v>75202.25</v>
      </c>
      <c r="O121" s="270">
        <v>0</v>
      </c>
      <c r="P121" s="270">
        <v>28385.33</v>
      </c>
      <c r="Q121" s="270">
        <v>124030</v>
      </c>
      <c r="V121" s="56">
        <v>3532326.06</v>
      </c>
      <c r="W121" s="98">
        <v>618889.63</v>
      </c>
      <c r="Z121" s="98">
        <v>362082</v>
      </c>
      <c r="AA121" s="98">
        <v>30931.759999999998</v>
      </c>
      <c r="AB121" s="122">
        <v>486503</v>
      </c>
      <c r="AE121" s="122">
        <v>250818.79</v>
      </c>
      <c r="AF121" s="122">
        <v>64388.6</v>
      </c>
      <c r="AJ121" s="83">
        <f t="shared" si="7"/>
        <v>675107.59</v>
      </c>
      <c r="AK121" s="21">
        <f t="shared" si="8"/>
        <v>152415.33000000002</v>
      </c>
      <c r="AL121" s="84">
        <f t="shared" si="9"/>
        <v>522692.25999999995</v>
      </c>
      <c r="AM121" s="24">
        <f t="shared" si="10"/>
        <v>1011903.39</v>
      </c>
      <c r="AN121" s="25">
        <f t="shared" si="11"/>
        <v>801710.39</v>
      </c>
      <c r="AO121" s="16">
        <f t="shared" si="12"/>
        <v>210193</v>
      </c>
    </row>
    <row r="122" spans="1:41" ht="15" thickBot="1" x14ac:dyDescent="0.25">
      <c r="A122" s="62" t="s">
        <v>39</v>
      </c>
      <c r="B122" s="62" t="s">
        <v>40</v>
      </c>
      <c r="C122" s="86">
        <v>6140</v>
      </c>
      <c r="D122" s="87" t="s">
        <v>928</v>
      </c>
      <c r="E122" s="56" t="s">
        <v>2221</v>
      </c>
      <c r="F122" s="121">
        <v>377956.05</v>
      </c>
      <c r="G122" s="121">
        <v>0</v>
      </c>
      <c r="H122" s="121">
        <v>243835.7</v>
      </c>
      <c r="K122" s="56">
        <v>1172776.9099999999</v>
      </c>
      <c r="L122" s="56">
        <v>539769.35</v>
      </c>
      <c r="O122" s="270">
        <v>0</v>
      </c>
      <c r="P122" s="270">
        <v>33560</v>
      </c>
      <c r="R122" s="270">
        <v>110787.91</v>
      </c>
      <c r="T122" s="56">
        <v>431805.14</v>
      </c>
      <c r="U122" s="56">
        <v>380722.05</v>
      </c>
      <c r="V122" s="56">
        <v>1454124.22</v>
      </c>
      <c r="W122" s="98">
        <v>731586.74</v>
      </c>
      <c r="X122" s="98">
        <v>55000</v>
      </c>
      <c r="Z122" s="98">
        <v>364177</v>
      </c>
      <c r="AA122" s="98">
        <v>114800</v>
      </c>
      <c r="AB122" s="122">
        <v>709657</v>
      </c>
      <c r="AE122" s="122">
        <v>450105.14</v>
      </c>
      <c r="AF122" s="122">
        <v>105710.91</v>
      </c>
      <c r="AI122" s="122">
        <v>50000</v>
      </c>
      <c r="AJ122" s="83">
        <f t="shared" si="7"/>
        <v>621791.75</v>
      </c>
      <c r="AK122" s="21">
        <f t="shared" si="8"/>
        <v>144347.91</v>
      </c>
      <c r="AL122" s="84">
        <f t="shared" si="9"/>
        <v>477443.83999999997</v>
      </c>
      <c r="AM122" s="24">
        <f t="shared" si="10"/>
        <v>1265563.74</v>
      </c>
      <c r="AN122" s="25">
        <f t="shared" si="11"/>
        <v>1315473.05</v>
      </c>
      <c r="AO122" s="16">
        <f t="shared" si="12"/>
        <v>-49909.310000000056</v>
      </c>
    </row>
    <row r="123" spans="1:41" ht="15" thickBot="1" x14ac:dyDescent="0.25">
      <c r="A123" s="62" t="s">
        <v>39</v>
      </c>
      <c r="B123" s="62" t="s">
        <v>40</v>
      </c>
      <c r="C123" s="86">
        <v>5316</v>
      </c>
      <c r="D123" s="87" t="s">
        <v>929</v>
      </c>
      <c r="E123" s="56" t="s">
        <v>2222</v>
      </c>
      <c r="F123" s="121">
        <v>361220.2</v>
      </c>
      <c r="G123" s="121">
        <v>0</v>
      </c>
      <c r="H123" s="121">
        <v>86232.91</v>
      </c>
      <c r="K123" s="56">
        <v>149012.82999999999</v>
      </c>
      <c r="L123" s="56">
        <v>291179.02</v>
      </c>
      <c r="O123" s="270">
        <v>6000</v>
      </c>
      <c r="P123" s="270">
        <v>25995.53</v>
      </c>
      <c r="R123" s="270">
        <v>22.15</v>
      </c>
      <c r="S123" s="56">
        <v>0</v>
      </c>
      <c r="T123" s="56">
        <v>324701.88</v>
      </c>
      <c r="V123" s="56">
        <v>5145573.0199999996</v>
      </c>
      <c r="W123" s="98">
        <v>491916.23</v>
      </c>
      <c r="X123" s="98">
        <v>94000</v>
      </c>
      <c r="Z123" s="98">
        <v>760604</v>
      </c>
      <c r="AA123" s="98">
        <v>45000</v>
      </c>
      <c r="AB123" s="122">
        <v>998484</v>
      </c>
      <c r="AE123" s="122">
        <v>215590.62</v>
      </c>
      <c r="AF123" s="122">
        <v>37132.92</v>
      </c>
      <c r="AJ123" s="83">
        <f t="shared" si="7"/>
        <v>447453.11</v>
      </c>
      <c r="AK123" s="21">
        <f t="shared" si="8"/>
        <v>32017.68</v>
      </c>
      <c r="AL123" s="84">
        <f t="shared" si="9"/>
        <v>415435.43</v>
      </c>
      <c r="AM123" s="24">
        <f t="shared" si="10"/>
        <v>1391520.23</v>
      </c>
      <c r="AN123" s="25">
        <f t="shared" si="11"/>
        <v>1251207.54</v>
      </c>
      <c r="AO123" s="16">
        <f t="shared" si="12"/>
        <v>140312.68999999994</v>
      </c>
    </row>
    <row r="124" spans="1:41" ht="15" thickBot="1" x14ac:dyDescent="0.25">
      <c r="A124" s="62" t="s">
        <v>39</v>
      </c>
      <c r="B124" s="62" t="s">
        <v>40</v>
      </c>
      <c r="C124" s="86">
        <v>1456</v>
      </c>
      <c r="D124" s="87" t="s">
        <v>930</v>
      </c>
      <c r="E124" s="56" t="s">
        <v>2223</v>
      </c>
      <c r="F124" s="121">
        <v>78073.3</v>
      </c>
      <c r="G124" s="121">
        <v>0</v>
      </c>
      <c r="H124" s="121">
        <v>69571.740000000005</v>
      </c>
      <c r="K124" s="56">
        <v>2</v>
      </c>
      <c r="L124" s="56">
        <v>8540.6</v>
      </c>
      <c r="P124" s="270">
        <v>27373.22</v>
      </c>
      <c r="R124" s="270">
        <v>106000</v>
      </c>
      <c r="V124" s="56">
        <v>2682156.15</v>
      </c>
      <c r="W124" s="98">
        <v>256605</v>
      </c>
      <c r="Z124" s="98">
        <v>95088</v>
      </c>
      <c r="AA124" s="98">
        <v>26400</v>
      </c>
      <c r="AB124" s="122">
        <v>275448</v>
      </c>
      <c r="AE124" s="122">
        <v>112065.39</v>
      </c>
      <c r="AF124" s="122">
        <v>1666.64</v>
      </c>
      <c r="AG124" s="122">
        <v>29652</v>
      </c>
      <c r="AJ124" s="83">
        <f t="shared" si="7"/>
        <v>147645.04</v>
      </c>
      <c r="AK124" s="21">
        <f t="shared" si="8"/>
        <v>133373.22</v>
      </c>
      <c r="AL124" s="84">
        <f t="shared" si="9"/>
        <v>14271.820000000007</v>
      </c>
      <c r="AM124" s="24">
        <f t="shared" si="10"/>
        <v>378093</v>
      </c>
      <c r="AN124" s="25">
        <f t="shared" si="11"/>
        <v>418832.03</v>
      </c>
      <c r="AO124" s="16">
        <f t="shared" si="12"/>
        <v>-40739.030000000028</v>
      </c>
    </row>
    <row r="125" spans="1:41" ht="15" thickBot="1" x14ac:dyDescent="0.25">
      <c r="A125" s="62" t="s">
        <v>39</v>
      </c>
      <c r="B125" s="62" t="s">
        <v>40</v>
      </c>
      <c r="C125" s="86">
        <v>2839</v>
      </c>
      <c r="D125" s="87" t="s">
        <v>931</v>
      </c>
      <c r="E125" s="56" t="s">
        <v>2224</v>
      </c>
      <c r="F125" s="121">
        <v>290321.02</v>
      </c>
      <c r="G125" s="121">
        <v>0</v>
      </c>
      <c r="H125" s="121">
        <v>69197.72</v>
      </c>
      <c r="K125" s="56">
        <v>574684.43999999994</v>
      </c>
      <c r="L125" s="56">
        <v>48459.49</v>
      </c>
      <c r="O125" s="270">
        <v>0</v>
      </c>
      <c r="P125" s="270">
        <v>38331.300000000003</v>
      </c>
      <c r="R125" s="270">
        <v>55000</v>
      </c>
      <c r="U125" s="56">
        <v>-1215771.3999999999</v>
      </c>
      <c r="V125" s="56">
        <v>2132666.9300000002</v>
      </c>
      <c r="W125" s="98">
        <v>412487.5</v>
      </c>
      <c r="Z125" s="98">
        <v>386988</v>
      </c>
      <c r="AA125" s="98">
        <v>35400</v>
      </c>
      <c r="AB125" s="122">
        <v>508428</v>
      </c>
      <c r="AE125" s="122">
        <v>164626.6</v>
      </c>
      <c r="AF125" s="122">
        <v>52396.56</v>
      </c>
      <c r="AJ125" s="83">
        <f t="shared" si="7"/>
        <v>359518.74</v>
      </c>
      <c r="AK125" s="21">
        <f t="shared" si="8"/>
        <v>93331.3</v>
      </c>
      <c r="AL125" s="84">
        <f t="shared" si="9"/>
        <v>266187.44</v>
      </c>
      <c r="AM125" s="24">
        <f t="shared" si="10"/>
        <v>834875.5</v>
      </c>
      <c r="AN125" s="25">
        <f t="shared" si="11"/>
        <v>725451.15999999992</v>
      </c>
      <c r="AO125" s="16">
        <f t="shared" si="12"/>
        <v>109424.34000000008</v>
      </c>
    </row>
    <row r="126" spans="1:41" ht="15" thickBot="1" x14ac:dyDescent="0.25">
      <c r="A126" s="62" t="s">
        <v>39</v>
      </c>
      <c r="B126" s="62" t="s">
        <v>40</v>
      </c>
      <c r="C126" s="86">
        <v>4801</v>
      </c>
      <c r="D126" s="87" t="s">
        <v>932</v>
      </c>
      <c r="E126" s="56" t="s">
        <v>2225</v>
      </c>
      <c r="F126" s="121">
        <v>826991.94</v>
      </c>
      <c r="G126" s="121">
        <v>12950.69</v>
      </c>
      <c r="H126" s="121">
        <v>65428.78</v>
      </c>
      <c r="K126" s="56">
        <v>937775.87</v>
      </c>
      <c r="L126" s="56">
        <v>259054.86</v>
      </c>
      <c r="O126" s="270">
        <v>15895</v>
      </c>
      <c r="P126" s="270">
        <v>45269.01</v>
      </c>
      <c r="R126" s="270">
        <v>320.5</v>
      </c>
      <c r="S126" s="56">
        <v>100000</v>
      </c>
      <c r="V126" s="56">
        <v>2748053.22</v>
      </c>
      <c r="W126" s="98">
        <v>320992.78999999998</v>
      </c>
      <c r="Z126" s="98">
        <v>465080</v>
      </c>
      <c r="AA126" s="98">
        <v>36000</v>
      </c>
      <c r="AB126" s="122">
        <v>682920</v>
      </c>
      <c r="AE126" s="122">
        <v>282121.69</v>
      </c>
      <c r="AF126" s="122">
        <v>52596</v>
      </c>
      <c r="AJ126" s="83">
        <f t="shared" si="7"/>
        <v>905371.40999999992</v>
      </c>
      <c r="AK126" s="21">
        <f t="shared" si="8"/>
        <v>61484.51</v>
      </c>
      <c r="AL126" s="84">
        <f t="shared" si="9"/>
        <v>843886.89999999991</v>
      </c>
      <c r="AM126" s="24">
        <f t="shared" si="10"/>
        <v>822072.79</v>
      </c>
      <c r="AN126" s="25">
        <f t="shared" si="11"/>
        <v>1017637.69</v>
      </c>
      <c r="AO126" s="16">
        <f t="shared" si="12"/>
        <v>-195564.89999999991</v>
      </c>
    </row>
    <row r="127" spans="1:41" ht="15" thickBot="1" x14ac:dyDescent="0.25">
      <c r="A127" s="62" t="s">
        <v>39</v>
      </c>
      <c r="B127" s="62" t="s">
        <v>40</v>
      </c>
      <c r="C127" s="86">
        <v>3761</v>
      </c>
      <c r="D127" s="87" t="s">
        <v>933</v>
      </c>
      <c r="E127" s="56" t="s">
        <v>2226</v>
      </c>
      <c r="F127" s="121">
        <v>828958.52</v>
      </c>
      <c r="G127" s="121">
        <v>8000</v>
      </c>
      <c r="H127" s="121">
        <v>100801.1</v>
      </c>
      <c r="K127" s="56">
        <v>289772.88</v>
      </c>
      <c r="L127" s="56">
        <v>542250</v>
      </c>
      <c r="O127" s="270">
        <v>0</v>
      </c>
      <c r="P127" s="270">
        <v>53668.81</v>
      </c>
      <c r="R127" s="270">
        <v>5000</v>
      </c>
      <c r="T127" s="56">
        <v>592794.93999999994</v>
      </c>
      <c r="V127" s="56">
        <v>2326269.85</v>
      </c>
      <c r="W127" s="98">
        <v>417190.56</v>
      </c>
      <c r="Y127" s="98">
        <v>3.86</v>
      </c>
      <c r="Z127" s="98">
        <v>218666</v>
      </c>
      <c r="AA127" s="98">
        <v>26400</v>
      </c>
      <c r="AB127" s="122">
        <v>429881</v>
      </c>
      <c r="AE127" s="122">
        <v>198397.53</v>
      </c>
      <c r="AF127" s="122">
        <v>23140.73</v>
      </c>
      <c r="AJ127" s="83">
        <f t="shared" si="7"/>
        <v>937759.62</v>
      </c>
      <c r="AK127" s="21">
        <f t="shared" si="8"/>
        <v>58668.81</v>
      </c>
      <c r="AL127" s="84">
        <f t="shared" si="9"/>
        <v>879090.81</v>
      </c>
      <c r="AM127" s="24">
        <f t="shared" si="10"/>
        <v>662260.41999999993</v>
      </c>
      <c r="AN127" s="25">
        <f t="shared" si="11"/>
        <v>651419.26</v>
      </c>
      <c r="AO127" s="16">
        <f t="shared" si="12"/>
        <v>10841.159999999916</v>
      </c>
    </row>
    <row r="128" spans="1:41" ht="15" thickBot="1" x14ac:dyDescent="0.25">
      <c r="A128" s="62" t="s">
        <v>39</v>
      </c>
      <c r="B128" s="62" t="s">
        <v>40</v>
      </c>
      <c r="C128" s="86">
        <v>4191</v>
      </c>
      <c r="D128" s="87" t="s">
        <v>934</v>
      </c>
      <c r="E128" s="56" t="s">
        <v>2227</v>
      </c>
      <c r="F128" s="121">
        <v>173811.22</v>
      </c>
      <c r="G128" s="121">
        <v>0</v>
      </c>
      <c r="H128" s="121">
        <v>102634.04</v>
      </c>
      <c r="I128" s="121">
        <v>0</v>
      </c>
      <c r="J128" s="56">
        <v>0</v>
      </c>
      <c r="K128" s="56">
        <v>2301963.65</v>
      </c>
      <c r="L128" s="56">
        <v>103713.56</v>
      </c>
      <c r="M128" s="56">
        <v>0</v>
      </c>
      <c r="N128" s="56">
        <v>0</v>
      </c>
      <c r="O128" s="270">
        <v>0</v>
      </c>
      <c r="P128" s="270">
        <v>19562.88</v>
      </c>
      <c r="Q128" s="270">
        <v>0</v>
      </c>
      <c r="R128" s="270">
        <v>12.63</v>
      </c>
      <c r="S128" s="56">
        <v>0</v>
      </c>
      <c r="T128" s="56">
        <v>0</v>
      </c>
      <c r="U128" s="56">
        <v>0</v>
      </c>
      <c r="V128" s="56">
        <v>3580405.02</v>
      </c>
      <c r="W128" s="98">
        <v>272077.5</v>
      </c>
      <c r="Z128" s="98">
        <v>490154</v>
      </c>
      <c r="AA128" s="98">
        <v>34800</v>
      </c>
      <c r="AB128" s="122">
        <v>680754</v>
      </c>
      <c r="AE128" s="122">
        <v>195960.79</v>
      </c>
      <c r="AF128" s="122">
        <v>32119.24</v>
      </c>
      <c r="AJ128" s="83">
        <f t="shared" si="7"/>
        <v>276445.26</v>
      </c>
      <c r="AK128" s="21">
        <f t="shared" si="8"/>
        <v>19575.510000000002</v>
      </c>
      <c r="AL128" s="84">
        <f t="shared" si="9"/>
        <v>256869.75</v>
      </c>
      <c r="AM128" s="24">
        <f t="shared" si="10"/>
        <v>797031.5</v>
      </c>
      <c r="AN128" s="25">
        <f t="shared" si="11"/>
        <v>908834.03</v>
      </c>
      <c r="AO128" s="16">
        <f t="shared" si="12"/>
        <v>-111802.53000000003</v>
      </c>
    </row>
    <row r="129" spans="1:41" ht="15" thickBot="1" x14ac:dyDescent="0.25">
      <c r="A129" s="62" t="s">
        <v>39</v>
      </c>
      <c r="B129" s="62" t="s">
        <v>40</v>
      </c>
      <c r="C129" s="86">
        <v>1988</v>
      </c>
      <c r="D129" s="87" t="s">
        <v>935</v>
      </c>
      <c r="E129" s="56" t="s">
        <v>2228</v>
      </c>
      <c r="F129" s="121">
        <v>657196.72</v>
      </c>
      <c r="G129" s="121">
        <v>8342.5</v>
      </c>
      <c r="H129" s="121">
        <v>112635.36</v>
      </c>
      <c r="K129" s="56">
        <v>420447.08</v>
      </c>
      <c r="L129" s="56">
        <v>43510.82</v>
      </c>
      <c r="P129" s="270">
        <v>300</v>
      </c>
      <c r="R129" s="270">
        <v>150000</v>
      </c>
      <c r="T129" s="56">
        <v>1275271.24</v>
      </c>
      <c r="V129" s="56">
        <v>2242898.44</v>
      </c>
      <c r="W129" s="98">
        <v>283763.94</v>
      </c>
      <c r="Z129" s="98">
        <v>559600</v>
      </c>
      <c r="AA129" s="98">
        <v>10</v>
      </c>
      <c r="AB129" s="122">
        <v>634240</v>
      </c>
      <c r="AE129" s="122">
        <v>334350.33</v>
      </c>
      <c r="AF129" s="122">
        <v>31294</v>
      </c>
      <c r="AJ129" s="83">
        <f t="shared" si="7"/>
        <v>778174.58</v>
      </c>
      <c r="AK129" s="21">
        <f t="shared" si="8"/>
        <v>150300</v>
      </c>
      <c r="AL129" s="84">
        <f t="shared" si="9"/>
        <v>627874.57999999996</v>
      </c>
      <c r="AM129" s="24">
        <f t="shared" si="10"/>
        <v>843373.94</v>
      </c>
      <c r="AN129" s="25">
        <f t="shared" si="11"/>
        <v>999884.33000000007</v>
      </c>
      <c r="AO129" s="16">
        <f t="shared" si="12"/>
        <v>-156510.39000000013</v>
      </c>
    </row>
    <row r="130" spans="1:41" ht="15" thickBot="1" x14ac:dyDescent="0.25">
      <c r="A130" s="62" t="s">
        <v>39</v>
      </c>
      <c r="B130" s="62" t="s">
        <v>40</v>
      </c>
      <c r="C130" s="86">
        <v>2809</v>
      </c>
      <c r="D130" s="87" t="s">
        <v>936</v>
      </c>
      <c r="E130" s="56" t="s">
        <v>2305</v>
      </c>
      <c r="F130" s="121">
        <v>230557.35</v>
      </c>
      <c r="G130" s="121">
        <v>0</v>
      </c>
      <c r="H130" s="121">
        <v>55385.48</v>
      </c>
      <c r="K130" s="56">
        <v>1373964</v>
      </c>
      <c r="L130" s="56">
        <v>638469.02</v>
      </c>
      <c r="P130" s="270">
        <v>1597.72</v>
      </c>
      <c r="T130" s="56">
        <v>-2895289.86</v>
      </c>
      <c r="V130" s="56">
        <v>3888577.01</v>
      </c>
      <c r="W130" s="98">
        <v>373062.5</v>
      </c>
      <c r="Z130" s="98">
        <v>426846</v>
      </c>
      <c r="AA130" s="98">
        <v>30600</v>
      </c>
      <c r="AB130" s="122">
        <v>590796</v>
      </c>
      <c r="AE130" s="122">
        <v>229115.14</v>
      </c>
      <c r="AF130" s="122">
        <v>16720</v>
      </c>
      <c r="AJ130" s="83">
        <f t="shared" si="7"/>
        <v>285942.83</v>
      </c>
      <c r="AK130" s="21">
        <f t="shared" si="8"/>
        <v>1597.72</v>
      </c>
      <c r="AL130" s="84">
        <f t="shared" si="9"/>
        <v>284345.11000000004</v>
      </c>
      <c r="AM130" s="24">
        <f t="shared" si="10"/>
        <v>830508.5</v>
      </c>
      <c r="AN130" s="25">
        <f t="shared" si="11"/>
        <v>836631.14</v>
      </c>
      <c r="AO130" s="16">
        <f t="shared" si="12"/>
        <v>-6122.640000000014</v>
      </c>
    </row>
    <row r="131" spans="1:41" ht="15" thickBot="1" x14ac:dyDescent="0.25">
      <c r="A131" s="62" t="s">
        <v>39</v>
      </c>
      <c r="B131" s="62" t="s">
        <v>40</v>
      </c>
      <c r="C131" s="86">
        <v>2809</v>
      </c>
      <c r="D131" s="87" t="s">
        <v>937</v>
      </c>
      <c r="E131" s="56" t="s">
        <v>2306</v>
      </c>
      <c r="F131" s="121">
        <v>95160.960000000006</v>
      </c>
      <c r="G131" s="121">
        <v>0</v>
      </c>
      <c r="H131" s="121">
        <v>38162.379999999997</v>
      </c>
      <c r="K131" s="56">
        <v>3712462.29</v>
      </c>
      <c r="L131" s="56">
        <v>385097.77</v>
      </c>
      <c r="P131" s="270">
        <v>41700</v>
      </c>
      <c r="T131" s="56">
        <v>-2803193.59</v>
      </c>
      <c r="V131" s="56">
        <v>6097995.7300000004</v>
      </c>
      <c r="W131" s="98">
        <v>332622.93</v>
      </c>
      <c r="Z131" s="98">
        <v>235320</v>
      </c>
      <c r="AA131" s="98">
        <v>27000</v>
      </c>
      <c r="AB131" s="122">
        <v>367282</v>
      </c>
      <c r="AE131" s="122">
        <v>251547.17</v>
      </c>
      <c r="AF131" s="122">
        <v>100387.44</v>
      </c>
      <c r="AJ131" s="83">
        <f t="shared" si="7"/>
        <v>133323.34</v>
      </c>
      <c r="AK131" s="21">
        <f t="shared" si="8"/>
        <v>41700</v>
      </c>
      <c r="AL131" s="84">
        <f t="shared" si="9"/>
        <v>91623.34</v>
      </c>
      <c r="AM131" s="24">
        <f t="shared" si="10"/>
        <v>594942.92999999993</v>
      </c>
      <c r="AN131" s="25">
        <f t="shared" si="11"/>
        <v>719216.6100000001</v>
      </c>
      <c r="AO131" s="16">
        <f t="shared" si="12"/>
        <v>-124273.68000000017</v>
      </c>
    </row>
    <row r="132" spans="1:41" ht="15" thickBot="1" x14ac:dyDescent="0.25">
      <c r="A132" s="62" t="s">
        <v>328</v>
      </c>
      <c r="B132" s="62" t="s">
        <v>49</v>
      </c>
      <c r="C132" s="86">
        <v>8788</v>
      </c>
      <c r="D132" s="87" t="s">
        <v>938</v>
      </c>
      <c r="E132" s="56" t="s">
        <v>2229</v>
      </c>
      <c r="F132" s="121">
        <v>543511.42000000004</v>
      </c>
      <c r="G132" s="121">
        <v>48782</v>
      </c>
      <c r="H132" s="121">
        <v>103035.18</v>
      </c>
      <c r="K132" s="56">
        <v>660799.87</v>
      </c>
      <c r="L132" s="56">
        <v>91719.31</v>
      </c>
      <c r="O132" s="270">
        <v>10000</v>
      </c>
      <c r="P132" s="270">
        <v>53623.78</v>
      </c>
      <c r="R132" s="270">
        <v>3133</v>
      </c>
      <c r="S132" s="56">
        <v>43510</v>
      </c>
      <c r="U132" s="56">
        <v>195157.38</v>
      </c>
      <c r="V132" s="56">
        <v>3801436</v>
      </c>
      <c r="W132" s="98">
        <v>1127719.3999999999</v>
      </c>
      <c r="X132" s="98">
        <v>4500</v>
      </c>
      <c r="Z132" s="98">
        <v>473053</v>
      </c>
      <c r="AB132" s="122">
        <v>855813</v>
      </c>
      <c r="AD132" s="122">
        <v>4340</v>
      </c>
      <c r="AE132" s="122">
        <v>515892.14</v>
      </c>
      <c r="AF132" s="122">
        <v>65753.41</v>
      </c>
      <c r="AJ132" s="83">
        <f t="shared" ref="AJ132:AJ195" si="13">SUM(F132:I132)</f>
        <v>695328.60000000009</v>
      </c>
      <c r="AK132" s="21">
        <f t="shared" si="8"/>
        <v>66756.78</v>
      </c>
      <c r="AL132" s="84">
        <f t="shared" si="9"/>
        <v>628571.82000000007</v>
      </c>
      <c r="AM132" s="24">
        <f t="shared" si="10"/>
        <v>1605272.4</v>
      </c>
      <c r="AN132" s="25">
        <f t="shared" si="11"/>
        <v>1441798.55</v>
      </c>
      <c r="AO132" s="16">
        <f t="shared" si="12"/>
        <v>163473.84999999986</v>
      </c>
    </row>
    <row r="133" spans="1:41" ht="15" thickBot="1" x14ac:dyDescent="0.25">
      <c r="A133" s="62" t="s">
        <v>328</v>
      </c>
      <c r="B133" s="62" t="s">
        <v>49</v>
      </c>
      <c r="C133" s="86">
        <v>4890</v>
      </c>
      <c r="D133" s="87" t="s">
        <v>939</v>
      </c>
      <c r="E133" s="56" t="s">
        <v>2230</v>
      </c>
      <c r="F133" s="121">
        <v>594852.71</v>
      </c>
      <c r="G133" s="121">
        <v>22645</v>
      </c>
      <c r="H133" s="121">
        <v>142595.01</v>
      </c>
      <c r="K133" s="56">
        <v>435802</v>
      </c>
      <c r="L133" s="56">
        <v>19540.04</v>
      </c>
      <c r="O133" s="270">
        <v>2500</v>
      </c>
      <c r="P133" s="270">
        <v>46971.839999999997</v>
      </c>
      <c r="R133" s="270">
        <v>3732</v>
      </c>
      <c r="U133" s="56">
        <v>106180.53</v>
      </c>
      <c r="V133" s="56">
        <v>2453088.7400000002</v>
      </c>
      <c r="W133" s="98">
        <v>756438.28</v>
      </c>
      <c r="Z133" s="98">
        <v>502027.9</v>
      </c>
      <c r="AA133" s="98">
        <v>19600</v>
      </c>
      <c r="AB133" s="122">
        <v>716344.9</v>
      </c>
      <c r="AE133" s="122">
        <v>344949.77</v>
      </c>
      <c r="AF133" s="122">
        <v>35026.69</v>
      </c>
      <c r="AJ133" s="83">
        <f t="shared" si="13"/>
        <v>760092.72</v>
      </c>
      <c r="AK133" s="21">
        <f t="shared" ref="AK133:AK196" si="14">SUM(O133:R133)</f>
        <v>53203.839999999997</v>
      </c>
      <c r="AL133" s="84">
        <f t="shared" ref="AL133:AL196" si="15">AJ133-AK133</f>
        <v>706888.88</v>
      </c>
      <c r="AM133" s="24">
        <f t="shared" ref="AM133:AM196" si="16">SUM(W133:AA133)</f>
        <v>1278066.1800000002</v>
      </c>
      <c r="AN133" s="25">
        <f t="shared" ref="AN133:AN196" si="17">SUM(AB133:AI133)</f>
        <v>1096321.3599999999</v>
      </c>
      <c r="AO133" s="16">
        <f t="shared" ref="AO133:AO196" si="18">AM133-AN133</f>
        <v>181744.8200000003</v>
      </c>
    </row>
    <row r="134" spans="1:41" ht="15" thickBot="1" x14ac:dyDescent="0.25">
      <c r="A134" s="62" t="s">
        <v>328</v>
      </c>
      <c r="B134" s="62" t="s">
        <v>49</v>
      </c>
      <c r="C134" s="86">
        <v>8526</v>
      </c>
      <c r="D134" s="87" t="s">
        <v>940</v>
      </c>
      <c r="E134" s="56" t="s">
        <v>2231</v>
      </c>
      <c r="F134" s="121">
        <v>725729.74</v>
      </c>
      <c r="G134" s="121">
        <v>41062.5</v>
      </c>
      <c r="H134" s="121">
        <v>139239.12</v>
      </c>
      <c r="K134" s="56">
        <v>365782.51</v>
      </c>
      <c r="L134" s="56">
        <v>608286.64</v>
      </c>
      <c r="O134" s="270">
        <v>18680</v>
      </c>
      <c r="P134" s="270">
        <v>115412.14</v>
      </c>
      <c r="R134" s="270">
        <v>4554</v>
      </c>
      <c r="U134" s="56">
        <v>178204.04</v>
      </c>
      <c r="V134" s="56">
        <v>3154882.42</v>
      </c>
      <c r="W134" s="98">
        <v>1277388.57</v>
      </c>
      <c r="Z134" s="98">
        <v>633542</v>
      </c>
      <c r="AA134" s="98">
        <v>6310</v>
      </c>
      <c r="AB134" s="122">
        <v>1114682</v>
      </c>
      <c r="AC134" s="122">
        <v>900</v>
      </c>
      <c r="AE134" s="122">
        <v>598007.93999999994</v>
      </c>
      <c r="AF134" s="122">
        <v>42279</v>
      </c>
      <c r="AI134" s="122">
        <v>50000</v>
      </c>
      <c r="AJ134" s="83">
        <f t="shared" si="13"/>
        <v>906031.36</v>
      </c>
      <c r="AK134" s="21">
        <f t="shared" si="14"/>
        <v>138646.14000000001</v>
      </c>
      <c r="AL134" s="84">
        <f t="shared" si="15"/>
        <v>767385.22</v>
      </c>
      <c r="AM134" s="24">
        <f t="shared" si="16"/>
        <v>1917240.57</v>
      </c>
      <c r="AN134" s="25">
        <f t="shared" si="17"/>
        <v>1805868.94</v>
      </c>
      <c r="AO134" s="16">
        <f t="shared" si="18"/>
        <v>111371.63000000012</v>
      </c>
    </row>
    <row r="135" spans="1:41" ht="15" thickBot="1" x14ac:dyDescent="0.25">
      <c r="A135" s="62" t="s">
        <v>328</v>
      </c>
      <c r="B135" s="62" t="s">
        <v>49</v>
      </c>
      <c r="C135" s="86">
        <v>6442</v>
      </c>
      <c r="D135" s="87" t="s">
        <v>941</v>
      </c>
      <c r="E135" s="56" t="s">
        <v>2232</v>
      </c>
      <c r="F135" s="121">
        <v>439500.47</v>
      </c>
      <c r="G135" s="121">
        <v>21887.4</v>
      </c>
      <c r="H135" s="121">
        <v>155033.65</v>
      </c>
      <c r="K135" s="56">
        <v>271197.58</v>
      </c>
      <c r="L135" s="56">
        <v>37306.15</v>
      </c>
      <c r="O135" s="270">
        <v>0</v>
      </c>
      <c r="P135" s="270">
        <v>74235.31</v>
      </c>
      <c r="R135" s="270">
        <v>1990</v>
      </c>
      <c r="S135" s="56">
        <v>106640</v>
      </c>
      <c r="U135" s="56">
        <v>56600.58</v>
      </c>
      <c r="V135" s="56">
        <v>2689973.6</v>
      </c>
      <c r="W135" s="98">
        <v>700108.35</v>
      </c>
      <c r="Z135" s="98">
        <v>232841</v>
      </c>
      <c r="AB135" s="122">
        <v>452361</v>
      </c>
      <c r="AC135" s="122">
        <v>1940</v>
      </c>
      <c r="AE135" s="122">
        <v>373166.84</v>
      </c>
      <c r="AF135" s="122">
        <v>39954.120000000003</v>
      </c>
      <c r="AH135" s="122">
        <v>98556.02</v>
      </c>
      <c r="AJ135" s="83">
        <f t="shared" si="13"/>
        <v>616421.52</v>
      </c>
      <c r="AK135" s="21">
        <f t="shared" si="14"/>
        <v>76225.31</v>
      </c>
      <c r="AL135" s="84">
        <f t="shared" si="15"/>
        <v>540196.21</v>
      </c>
      <c r="AM135" s="24">
        <f t="shared" si="16"/>
        <v>932949.35</v>
      </c>
      <c r="AN135" s="25">
        <f t="shared" si="17"/>
        <v>965977.9800000001</v>
      </c>
      <c r="AO135" s="16">
        <f t="shared" si="18"/>
        <v>-33028.630000000121</v>
      </c>
    </row>
    <row r="136" spans="1:41" ht="15" thickBot="1" x14ac:dyDescent="0.25">
      <c r="A136" s="62" t="s">
        <v>328</v>
      </c>
      <c r="B136" s="62" t="s">
        <v>49</v>
      </c>
      <c r="C136" s="86">
        <v>3652</v>
      </c>
      <c r="D136" s="87" t="s">
        <v>942</v>
      </c>
      <c r="E136" s="56" t="s">
        <v>2233</v>
      </c>
      <c r="F136" s="121">
        <v>378392.65</v>
      </c>
      <c r="G136" s="121">
        <v>25566.5</v>
      </c>
      <c r="H136" s="121">
        <v>92499.89</v>
      </c>
      <c r="K136" s="56">
        <v>734162.46</v>
      </c>
      <c r="L136" s="56">
        <v>23433.89</v>
      </c>
      <c r="O136" s="270">
        <v>0</v>
      </c>
      <c r="P136" s="270">
        <v>73127.45</v>
      </c>
      <c r="R136" s="270">
        <v>2121</v>
      </c>
      <c r="S136" s="56">
        <v>20000</v>
      </c>
      <c r="U136" s="56">
        <v>-10126.629999999999</v>
      </c>
      <c r="V136" s="56">
        <v>2072080.16</v>
      </c>
      <c r="W136" s="98">
        <v>511798.07</v>
      </c>
      <c r="X136" s="98">
        <v>21800</v>
      </c>
      <c r="Z136" s="98">
        <v>228920</v>
      </c>
      <c r="AB136" s="122">
        <v>464950</v>
      </c>
      <c r="AC136" s="122">
        <v>1385</v>
      </c>
      <c r="AE136" s="122">
        <v>264268.06</v>
      </c>
      <c r="AF136" s="122">
        <v>42966.58</v>
      </c>
      <c r="AJ136" s="83">
        <f t="shared" si="13"/>
        <v>496459.04000000004</v>
      </c>
      <c r="AK136" s="21">
        <f t="shared" si="14"/>
        <v>75248.45</v>
      </c>
      <c r="AL136" s="84">
        <f t="shared" si="15"/>
        <v>421210.59</v>
      </c>
      <c r="AM136" s="24">
        <f t="shared" si="16"/>
        <v>762518.07000000007</v>
      </c>
      <c r="AN136" s="25">
        <f t="shared" si="17"/>
        <v>773569.64</v>
      </c>
      <c r="AO136" s="16">
        <f t="shared" si="18"/>
        <v>-11051.569999999949</v>
      </c>
    </row>
    <row r="137" spans="1:41" ht="15" thickBot="1" x14ac:dyDescent="0.25">
      <c r="A137" s="62" t="s">
        <v>328</v>
      </c>
      <c r="B137" s="62" t="s">
        <v>49</v>
      </c>
      <c r="C137" s="86">
        <v>7302</v>
      </c>
      <c r="D137" s="87" t="s">
        <v>943</v>
      </c>
      <c r="E137" s="56" t="s">
        <v>2234</v>
      </c>
      <c r="F137" s="121">
        <v>461462.88</v>
      </c>
      <c r="G137" s="121">
        <v>19715.5</v>
      </c>
      <c r="H137" s="121">
        <v>486533.93</v>
      </c>
      <c r="K137" s="56">
        <v>439904.37</v>
      </c>
      <c r="L137" s="56">
        <v>35335.74</v>
      </c>
      <c r="P137" s="270">
        <v>66827.28</v>
      </c>
      <c r="R137" s="270">
        <v>2509</v>
      </c>
      <c r="U137" s="56">
        <v>111893.44</v>
      </c>
      <c r="V137" s="56">
        <v>3517785.78</v>
      </c>
      <c r="W137" s="98">
        <v>1525080.81</v>
      </c>
      <c r="Z137" s="98">
        <v>556147.19999999995</v>
      </c>
      <c r="AB137" s="122">
        <v>876727.2</v>
      </c>
      <c r="AE137" s="122">
        <v>319820.33</v>
      </c>
      <c r="AF137" s="122">
        <v>24350.9</v>
      </c>
      <c r="AJ137" s="83">
        <f t="shared" si="13"/>
        <v>967712.31</v>
      </c>
      <c r="AK137" s="21">
        <f t="shared" si="14"/>
        <v>69336.28</v>
      </c>
      <c r="AL137" s="84">
        <f t="shared" si="15"/>
        <v>898376.03</v>
      </c>
      <c r="AM137" s="24">
        <f t="shared" si="16"/>
        <v>2081228.01</v>
      </c>
      <c r="AN137" s="25">
        <f t="shared" si="17"/>
        <v>1220898.43</v>
      </c>
      <c r="AO137" s="16">
        <f t="shared" si="18"/>
        <v>860329.58000000007</v>
      </c>
    </row>
    <row r="138" spans="1:41" ht="15" thickBot="1" x14ac:dyDescent="0.25">
      <c r="A138" s="62" t="s">
        <v>328</v>
      </c>
      <c r="B138" s="62" t="s">
        <v>49</v>
      </c>
      <c r="C138" s="86">
        <v>3122</v>
      </c>
      <c r="D138" s="87" t="s">
        <v>944</v>
      </c>
      <c r="E138" s="56" t="s">
        <v>2235</v>
      </c>
      <c r="F138" s="121">
        <v>339645.21</v>
      </c>
      <c r="G138" s="121">
        <v>58957.5</v>
      </c>
      <c r="H138" s="121">
        <v>158746.64000000001</v>
      </c>
      <c r="K138" s="56">
        <v>1103760.8</v>
      </c>
      <c r="L138" s="56">
        <v>186012.17</v>
      </c>
      <c r="O138" s="270">
        <v>79960</v>
      </c>
      <c r="P138" s="270">
        <v>70871.520000000004</v>
      </c>
      <c r="R138" s="270">
        <v>2157</v>
      </c>
      <c r="U138" s="56">
        <v>33673.089999999997</v>
      </c>
      <c r="V138" s="56">
        <v>2461639.23</v>
      </c>
      <c r="W138" s="98">
        <v>566639.06000000006</v>
      </c>
      <c r="Z138" s="98">
        <v>505113</v>
      </c>
      <c r="AB138" s="122">
        <v>718460</v>
      </c>
      <c r="AC138" s="122">
        <v>600</v>
      </c>
      <c r="AE138" s="122">
        <v>428930.25</v>
      </c>
      <c r="AF138" s="122">
        <v>49407.64</v>
      </c>
      <c r="AJ138" s="83">
        <f t="shared" si="13"/>
        <v>557349.35000000009</v>
      </c>
      <c r="AK138" s="21">
        <f t="shared" si="14"/>
        <v>152988.52000000002</v>
      </c>
      <c r="AL138" s="84">
        <f t="shared" si="15"/>
        <v>404360.83000000007</v>
      </c>
      <c r="AM138" s="24">
        <f t="shared" si="16"/>
        <v>1071752.06</v>
      </c>
      <c r="AN138" s="25">
        <f t="shared" si="17"/>
        <v>1197397.8899999999</v>
      </c>
      <c r="AO138" s="16">
        <f t="shared" si="18"/>
        <v>-125645.82999999984</v>
      </c>
    </row>
    <row r="139" spans="1:41" ht="15" thickBot="1" x14ac:dyDescent="0.25">
      <c r="A139" s="62" t="s">
        <v>328</v>
      </c>
      <c r="B139" s="62" t="s">
        <v>49</v>
      </c>
      <c r="C139" s="86">
        <v>3540</v>
      </c>
      <c r="D139" s="87" t="s">
        <v>945</v>
      </c>
      <c r="E139" s="56" t="s">
        <v>2236</v>
      </c>
      <c r="F139" s="121">
        <v>251804.87</v>
      </c>
      <c r="G139" s="121">
        <v>47251</v>
      </c>
      <c r="H139" s="121">
        <v>106840.9</v>
      </c>
      <c r="K139" s="56">
        <v>2150876.4900000002</v>
      </c>
      <c r="L139" s="56">
        <v>43243.42</v>
      </c>
      <c r="O139" s="270">
        <v>2190</v>
      </c>
      <c r="P139" s="270">
        <v>60903.15</v>
      </c>
      <c r="R139" s="270">
        <v>3292</v>
      </c>
      <c r="S139" s="56">
        <v>22210</v>
      </c>
      <c r="T139" s="56">
        <v>-313129.26</v>
      </c>
      <c r="U139" s="56">
        <v>86197.48</v>
      </c>
      <c r="V139" s="56">
        <v>1490475.39</v>
      </c>
      <c r="W139" s="98">
        <v>810152.63</v>
      </c>
      <c r="Z139" s="98">
        <v>359557.4</v>
      </c>
      <c r="AA139" s="98">
        <v>57830</v>
      </c>
      <c r="AB139" s="122">
        <v>677797.4</v>
      </c>
      <c r="AE139" s="122">
        <v>445049.83</v>
      </c>
      <c r="AF139" s="122">
        <v>86792.52</v>
      </c>
      <c r="AJ139" s="83">
        <f t="shared" si="13"/>
        <v>405896.77</v>
      </c>
      <c r="AK139" s="21">
        <f t="shared" si="14"/>
        <v>66385.149999999994</v>
      </c>
      <c r="AL139" s="84">
        <f t="shared" si="15"/>
        <v>339511.62</v>
      </c>
      <c r="AM139" s="24">
        <f t="shared" si="16"/>
        <v>1227540.03</v>
      </c>
      <c r="AN139" s="25">
        <f t="shared" si="17"/>
        <v>1209639.75</v>
      </c>
      <c r="AO139" s="16">
        <f t="shared" si="18"/>
        <v>17900.280000000028</v>
      </c>
    </row>
    <row r="140" spans="1:41" ht="15" thickBot="1" x14ac:dyDescent="0.25">
      <c r="A140" s="62" t="s">
        <v>328</v>
      </c>
      <c r="B140" s="62" t="s">
        <v>49</v>
      </c>
      <c r="C140" s="86">
        <v>8043</v>
      </c>
      <c r="D140" s="87" t="s">
        <v>946</v>
      </c>
      <c r="E140" s="56" t="s">
        <v>2237</v>
      </c>
      <c r="F140" s="121">
        <v>644509.17000000004</v>
      </c>
      <c r="G140" s="121">
        <v>26567.55</v>
      </c>
      <c r="H140" s="121">
        <v>306650.94</v>
      </c>
      <c r="K140" s="56">
        <v>186934</v>
      </c>
      <c r="L140" s="56">
        <v>635904.27</v>
      </c>
      <c r="O140" s="270">
        <v>0</v>
      </c>
      <c r="P140" s="270">
        <v>108480.37</v>
      </c>
      <c r="R140" s="270">
        <v>4176</v>
      </c>
      <c r="S140" s="56">
        <v>148115</v>
      </c>
      <c r="T140" s="56">
        <v>-278782.13</v>
      </c>
      <c r="U140" s="56">
        <v>68915.13</v>
      </c>
      <c r="V140" s="56">
        <v>3511106.83</v>
      </c>
      <c r="W140" s="98">
        <v>1158586.1599999999</v>
      </c>
      <c r="Z140" s="98">
        <v>460751</v>
      </c>
      <c r="AB140" s="122">
        <v>863012</v>
      </c>
      <c r="AE140" s="122">
        <v>605583.39</v>
      </c>
      <c r="AF140" s="122">
        <v>21071.41</v>
      </c>
      <c r="AJ140" s="83">
        <f t="shared" si="13"/>
        <v>977727.66000000015</v>
      </c>
      <c r="AK140" s="21">
        <f t="shared" si="14"/>
        <v>112656.37</v>
      </c>
      <c r="AL140" s="84">
        <f t="shared" si="15"/>
        <v>865071.29000000015</v>
      </c>
      <c r="AM140" s="24">
        <f t="shared" si="16"/>
        <v>1619337.16</v>
      </c>
      <c r="AN140" s="25">
        <f t="shared" si="17"/>
        <v>1489666.8</v>
      </c>
      <c r="AO140" s="16">
        <f t="shared" si="18"/>
        <v>129670.35999999987</v>
      </c>
    </row>
    <row r="141" spans="1:41" ht="15" thickBot="1" x14ac:dyDescent="0.25">
      <c r="A141" s="62" t="s">
        <v>328</v>
      </c>
      <c r="B141" s="62" t="s">
        <v>49</v>
      </c>
      <c r="C141" s="86">
        <v>4264</v>
      </c>
      <c r="D141" s="87" t="s">
        <v>947</v>
      </c>
      <c r="E141" s="56" t="s">
        <v>2238</v>
      </c>
      <c r="F141" s="121">
        <v>482546.32</v>
      </c>
      <c r="G141" s="121">
        <v>120643.5</v>
      </c>
      <c r="H141" s="121">
        <v>150241.20000000001</v>
      </c>
      <c r="K141" s="56">
        <v>462354.37</v>
      </c>
      <c r="L141" s="56">
        <v>78921.429999999993</v>
      </c>
      <c r="O141" s="270">
        <v>0</v>
      </c>
      <c r="P141" s="270">
        <v>94941.65</v>
      </c>
      <c r="R141" s="270">
        <v>1078</v>
      </c>
      <c r="S141" s="56">
        <v>106375</v>
      </c>
      <c r="V141" s="56">
        <v>1290976.01</v>
      </c>
      <c r="W141" s="98">
        <v>690271.9</v>
      </c>
      <c r="Z141" s="98">
        <v>613713</v>
      </c>
      <c r="AB141" s="122">
        <v>763257</v>
      </c>
      <c r="AE141" s="122">
        <v>381772.79</v>
      </c>
      <c r="AF141" s="122">
        <v>69804.83</v>
      </c>
      <c r="AJ141" s="83">
        <f t="shared" si="13"/>
        <v>753431.02</v>
      </c>
      <c r="AK141" s="21">
        <f t="shared" si="14"/>
        <v>96019.65</v>
      </c>
      <c r="AL141" s="84">
        <f t="shared" si="15"/>
        <v>657411.37</v>
      </c>
      <c r="AM141" s="24">
        <f t="shared" si="16"/>
        <v>1303984.8999999999</v>
      </c>
      <c r="AN141" s="25">
        <f t="shared" si="17"/>
        <v>1214834.6200000001</v>
      </c>
      <c r="AO141" s="16">
        <f t="shared" si="18"/>
        <v>89150.279999999795</v>
      </c>
    </row>
    <row r="142" spans="1:41" ht="15" thickBot="1" x14ac:dyDescent="0.25">
      <c r="A142" s="62" t="s">
        <v>328</v>
      </c>
      <c r="B142" s="62" t="s">
        <v>49</v>
      </c>
      <c r="C142" s="86">
        <v>4475</v>
      </c>
      <c r="D142" s="87" t="s">
        <v>948</v>
      </c>
      <c r="E142" s="56" t="s">
        <v>2239</v>
      </c>
      <c r="F142" s="121">
        <v>305561.81</v>
      </c>
      <c r="G142" s="121">
        <v>14664</v>
      </c>
      <c r="H142" s="121">
        <v>145789.42000000001</v>
      </c>
      <c r="K142" s="56">
        <v>491326.28</v>
      </c>
      <c r="L142" s="56">
        <v>44432.08</v>
      </c>
      <c r="P142" s="270">
        <v>80858.36</v>
      </c>
      <c r="R142" s="270">
        <v>2937</v>
      </c>
      <c r="U142" s="56">
        <v>13773.8</v>
      </c>
      <c r="V142" s="56">
        <v>431311.75</v>
      </c>
      <c r="W142" s="98">
        <v>1204312.99</v>
      </c>
      <c r="Z142" s="98">
        <v>338289</v>
      </c>
      <c r="AB142" s="122">
        <v>626739</v>
      </c>
      <c r="AE142" s="122">
        <v>263911.28999999998</v>
      </c>
      <c r="AF142" s="122">
        <v>60581.69</v>
      </c>
      <c r="AJ142" s="83">
        <f t="shared" si="13"/>
        <v>466015.23</v>
      </c>
      <c r="AK142" s="21">
        <f t="shared" si="14"/>
        <v>83795.360000000001</v>
      </c>
      <c r="AL142" s="84">
        <f t="shared" si="15"/>
        <v>382219.87</v>
      </c>
      <c r="AM142" s="24">
        <f t="shared" si="16"/>
        <v>1542601.99</v>
      </c>
      <c r="AN142" s="25">
        <f t="shared" si="17"/>
        <v>951231.98</v>
      </c>
      <c r="AO142" s="16">
        <f t="shared" si="18"/>
        <v>591370.01</v>
      </c>
    </row>
    <row r="143" spans="1:41" ht="15" thickBot="1" x14ac:dyDescent="0.25">
      <c r="A143" s="62" t="s">
        <v>328</v>
      </c>
      <c r="B143" s="62" t="s">
        <v>49</v>
      </c>
      <c r="C143" s="86">
        <v>4153</v>
      </c>
      <c r="D143" s="87" t="s">
        <v>949</v>
      </c>
      <c r="E143" s="56" t="s">
        <v>2240</v>
      </c>
      <c r="F143" s="121">
        <v>363648.86</v>
      </c>
      <c r="G143" s="121">
        <v>37050.5</v>
      </c>
      <c r="H143" s="121">
        <v>163414.68</v>
      </c>
      <c r="K143" s="56">
        <v>703419.23</v>
      </c>
      <c r="L143" s="56">
        <v>126743.51</v>
      </c>
      <c r="O143" s="270">
        <v>0</v>
      </c>
      <c r="P143" s="270">
        <v>61670.62</v>
      </c>
      <c r="R143" s="270">
        <v>2119</v>
      </c>
      <c r="S143" s="56">
        <v>58600</v>
      </c>
      <c r="U143" s="56">
        <v>102514.45</v>
      </c>
      <c r="V143" s="56">
        <v>2115546</v>
      </c>
      <c r="W143" s="98">
        <v>652806.15</v>
      </c>
      <c r="X143" s="98">
        <v>6300</v>
      </c>
      <c r="Z143" s="98">
        <v>381591</v>
      </c>
      <c r="AA143" s="98">
        <v>9400</v>
      </c>
      <c r="AB143" s="122">
        <v>591046</v>
      </c>
      <c r="AE143" s="122">
        <v>354085.35</v>
      </c>
      <c r="AF143" s="122">
        <v>52517.18</v>
      </c>
      <c r="AJ143" s="83">
        <f t="shared" si="13"/>
        <v>564114.04</v>
      </c>
      <c r="AK143" s="21">
        <f t="shared" si="14"/>
        <v>63789.62</v>
      </c>
      <c r="AL143" s="84">
        <f t="shared" si="15"/>
        <v>500324.42000000004</v>
      </c>
      <c r="AM143" s="24">
        <f t="shared" si="16"/>
        <v>1050097.1499999999</v>
      </c>
      <c r="AN143" s="25">
        <f t="shared" si="17"/>
        <v>997648.53</v>
      </c>
      <c r="AO143" s="16">
        <f t="shared" si="18"/>
        <v>52448.619999999879</v>
      </c>
    </row>
    <row r="144" spans="1:41" ht="15" thickBot="1" x14ac:dyDescent="0.25">
      <c r="A144" s="62" t="s">
        <v>328</v>
      </c>
      <c r="B144" s="62" t="s">
        <v>49</v>
      </c>
      <c r="C144" s="86">
        <v>2552</v>
      </c>
      <c r="D144" s="87" t="s">
        <v>950</v>
      </c>
      <c r="E144" s="56" t="s">
        <v>2241</v>
      </c>
      <c r="F144" s="121">
        <v>182097.76</v>
      </c>
      <c r="G144" s="121">
        <v>4838.8999999999996</v>
      </c>
      <c r="H144" s="121">
        <v>86028.71</v>
      </c>
      <c r="K144" s="56">
        <v>1286105.8600000001</v>
      </c>
      <c r="L144" s="56">
        <v>14190.45</v>
      </c>
      <c r="O144" s="270">
        <v>0</v>
      </c>
      <c r="P144" s="270">
        <v>61421.07</v>
      </c>
      <c r="R144" s="270">
        <v>1483</v>
      </c>
      <c r="U144" s="56">
        <v>45030.15</v>
      </c>
      <c r="V144" s="56">
        <v>2263113.85</v>
      </c>
      <c r="W144" s="98">
        <v>411335.82</v>
      </c>
      <c r="Z144" s="98">
        <v>392137</v>
      </c>
      <c r="AB144" s="122">
        <v>567957</v>
      </c>
      <c r="AC144" s="122">
        <v>3600</v>
      </c>
      <c r="AE144" s="122">
        <v>231980.4</v>
      </c>
      <c r="AF144" s="122">
        <v>60034.92</v>
      </c>
      <c r="AJ144" s="83">
        <f t="shared" si="13"/>
        <v>272965.37</v>
      </c>
      <c r="AK144" s="21">
        <f t="shared" si="14"/>
        <v>62904.07</v>
      </c>
      <c r="AL144" s="84">
        <f t="shared" si="15"/>
        <v>210061.3</v>
      </c>
      <c r="AM144" s="24">
        <f t="shared" si="16"/>
        <v>803472.82000000007</v>
      </c>
      <c r="AN144" s="25">
        <f t="shared" si="17"/>
        <v>863572.32000000007</v>
      </c>
      <c r="AO144" s="16">
        <f t="shared" si="18"/>
        <v>-60099.5</v>
      </c>
    </row>
    <row r="145" spans="1:41" ht="15" thickBot="1" x14ac:dyDescent="0.25">
      <c r="A145" s="62" t="s">
        <v>328</v>
      </c>
      <c r="B145" s="62" t="s">
        <v>49</v>
      </c>
      <c r="C145" s="86">
        <v>5199</v>
      </c>
      <c r="D145" s="87" t="s">
        <v>951</v>
      </c>
      <c r="E145" s="56" t="s">
        <v>2242</v>
      </c>
      <c r="F145" s="121">
        <v>313566.26</v>
      </c>
      <c r="G145" s="121">
        <v>20591.5</v>
      </c>
      <c r="H145" s="121">
        <v>331502.42</v>
      </c>
      <c r="K145" s="56">
        <v>738864.4</v>
      </c>
      <c r="L145" s="56">
        <v>29759.42</v>
      </c>
      <c r="O145" s="270">
        <v>0</v>
      </c>
      <c r="P145" s="270">
        <v>95395.31</v>
      </c>
      <c r="R145" s="270">
        <v>2737</v>
      </c>
      <c r="S145" s="56">
        <v>37000</v>
      </c>
      <c r="U145" s="56">
        <v>140107.18</v>
      </c>
      <c r="V145" s="56">
        <v>2512572.4500000002</v>
      </c>
      <c r="W145" s="98">
        <v>749374.46</v>
      </c>
      <c r="X145" s="98">
        <v>20000</v>
      </c>
      <c r="Z145" s="98">
        <v>630203</v>
      </c>
      <c r="AB145" s="122">
        <v>918403</v>
      </c>
      <c r="AC145" s="122">
        <v>460</v>
      </c>
      <c r="AE145" s="122">
        <v>332806.21000000002</v>
      </c>
      <c r="AF145" s="122">
        <v>23062.17</v>
      </c>
      <c r="AH145" s="122">
        <v>107332.1</v>
      </c>
      <c r="AJ145" s="83">
        <f t="shared" si="13"/>
        <v>665660.17999999993</v>
      </c>
      <c r="AK145" s="21">
        <f t="shared" si="14"/>
        <v>98132.31</v>
      </c>
      <c r="AL145" s="84">
        <f t="shared" si="15"/>
        <v>567527.86999999988</v>
      </c>
      <c r="AM145" s="24">
        <f t="shared" si="16"/>
        <v>1399577.46</v>
      </c>
      <c r="AN145" s="25">
        <f t="shared" si="17"/>
        <v>1382063.48</v>
      </c>
      <c r="AO145" s="16">
        <f t="shared" si="18"/>
        <v>17513.979999999981</v>
      </c>
    </row>
    <row r="146" spans="1:41" ht="15" thickBot="1" x14ac:dyDescent="0.25">
      <c r="A146" s="62" t="s">
        <v>328</v>
      </c>
      <c r="B146" s="62" t="s">
        <v>49</v>
      </c>
      <c r="C146" s="86">
        <v>7299</v>
      </c>
      <c r="D146" s="87" t="s">
        <v>952</v>
      </c>
      <c r="E146" s="56" t="s">
        <v>2243</v>
      </c>
      <c r="F146" s="121">
        <v>305330.82</v>
      </c>
      <c r="G146" s="121">
        <v>34522</v>
      </c>
      <c r="H146" s="121">
        <v>169737.4</v>
      </c>
      <c r="K146" s="56">
        <v>2014467.34</v>
      </c>
      <c r="L146" s="56">
        <v>746218.23</v>
      </c>
      <c r="O146" s="270">
        <v>0</v>
      </c>
      <c r="P146" s="270">
        <v>89952.9</v>
      </c>
      <c r="R146" s="270">
        <v>2808</v>
      </c>
      <c r="U146" s="56">
        <v>216126.25</v>
      </c>
      <c r="V146" s="56">
        <v>1298036.29</v>
      </c>
      <c r="W146" s="98">
        <v>768175.12</v>
      </c>
      <c r="Z146" s="98">
        <v>457820</v>
      </c>
      <c r="AA146" s="98">
        <v>4700</v>
      </c>
      <c r="AB146" s="122">
        <v>724340</v>
      </c>
      <c r="AE146" s="122">
        <v>379598.38</v>
      </c>
      <c r="AF146" s="122">
        <v>157416.18</v>
      </c>
      <c r="AJ146" s="83">
        <f t="shared" si="13"/>
        <v>509590.22</v>
      </c>
      <c r="AK146" s="21">
        <f t="shared" si="14"/>
        <v>92760.9</v>
      </c>
      <c r="AL146" s="84">
        <f t="shared" si="15"/>
        <v>416829.31999999995</v>
      </c>
      <c r="AM146" s="24">
        <f t="shared" si="16"/>
        <v>1230695.1200000001</v>
      </c>
      <c r="AN146" s="25">
        <f t="shared" si="17"/>
        <v>1261354.5599999998</v>
      </c>
      <c r="AO146" s="16">
        <f t="shared" si="18"/>
        <v>-30659.439999999711</v>
      </c>
    </row>
    <row r="147" spans="1:41" ht="15" thickBot="1" x14ac:dyDescent="0.25">
      <c r="A147" s="62" t="s">
        <v>332</v>
      </c>
      <c r="B147" s="62" t="s">
        <v>50</v>
      </c>
      <c r="C147" s="86">
        <v>3325</v>
      </c>
      <c r="D147" s="87" t="s">
        <v>953</v>
      </c>
      <c r="E147" s="56" t="s">
        <v>2244</v>
      </c>
      <c r="F147" s="121">
        <v>444045.25</v>
      </c>
      <c r="G147" s="121">
        <v>43090.9</v>
      </c>
      <c r="H147" s="121">
        <v>517680.9</v>
      </c>
      <c r="K147" s="56">
        <v>781219.09</v>
      </c>
      <c r="L147" s="56">
        <v>198542.41</v>
      </c>
      <c r="O147" s="270">
        <v>63</v>
      </c>
      <c r="P147" s="270">
        <v>57701.53</v>
      </c>
      <c r="U147" s="56">
        <v>301959.06</v>
      </c>
      <c r="V147" s="56">
        <v>1854562.35</v>
      </c>
      <c r="W147" s="98">
        <v>611885.67000000004</v>
      </c>
      <c r="X147" s="98">
        <v>15000</v>
      </c>
      <c r="Y147" s="98">
        <v>1047.3800000000001</v>
      </c>
      <c r="Z147" s="98">
        <v>303786</v>
      </c>
      <c r="AA147" s="98">
        <v>38181.599999999999</v>
      </c>
      <c r="AB147" s="122">
        <v>633946</v>
      </c>
      <c r="AE147" s="122">
        <v>434682.91</v>
      </c>
      <c r="AF147" s="122">
        <v>75519.56</v>
      </c>
      <c r="AJ147" s="83">
        <f t="shared" si="13"/>
        <v>1004817.05</v>
      </c>
      <c r="AK147" s="21">
        <f t="shared" si="14"/>
        <v>57764.53</v>
      </c>
      <c r="AL147" s="84">
        <f t="shared" si="15"/>
        <v>947052.52</v>
      </c>
      <c r="AM147" s="24">
        <f t="shared" si="16"/>
        <v>969900.65</v>
      </c>
      <c r="AN147" s="25">
        <f t="shared" si="17"/>
        <v>1144148.47</v>
      </c>
      <c r="AO147" s="16">
        <f t="shared" si="18"/>
        <v>-174247.81999999995</v>
      </c>
    </row>
    <row r="148" spans="1:41" ht="15" thickBot="1" x14ac:dyDescent="0.25">
      <c r="A148" s="62" t="s">
        <v>332</v>
      </c>
      <c r="B148" s="62" t="s">
        <v>50</v>
      </c>
      <c r="C148" s="86">
        <v>5397</v>
      </c>
      <c r="D148" s="87" t="s">
        <v>954</v>
      </c>
      <c r="E148" s="56" t="s">
        <v>2245</v>
      </c>
      <c r="F148" s="121">
        <v>1459987</v>
      </c>
      <c r="G148" s="121">
        <v>54320.55</v>
      </c>
      <c r="H148" s="121">
        <v>75393.990000000005</v>
      </c>
      <c r="K148" s="56">
        <v>954786.39</v>
      </c>
      <c r="L148" s="56">
        <v>448285.37</v>
      </c>
      <c r="O148" s="270">
        <v>0</v>
      </c>
      <c r="P148" s="270">
        <v>56250</v>
      </c>
      <c r="U148" s="56">
        <v>486310.76</v>
      </c>
      <c r="V148" s="56">
        <v>3974625.34</v>
      </c>
      <c r="W148" s="98">
        <v>979660.94</v>
      </c>
      <c r="X148" s="98">
        <v>35000</v>
      </c>
      <c r="Z148" s="98">
        <v>349461</v>
      </c>
      <c r="AA148" s="98">
        <v>56391.360000000001</v>
      </c>
      <c r="AB148" s="122">
        <v>708341</v>
      </c>
      <c r="AE148" s="122">
        <v>303502.33</v>
      </c>
      <c r="AF148" s="122">
        <v>124358.85</v>
      </c>
      <c r="AJ148" s="83">
        <f t="shared" si="13"/>
        <v>1589701.54</v>
      </c>
      <c r="AK148" s="21">
        <f t="shared" si="14"/>
        <v>56250</v>
      </c>
      <c r="AL148" s="84">
        <f t="shared" si="15"/>
        <v>1533451.54</v>
      </c>
      <c r="AM148" s="24">
        <f t="shared" si="16"/>
        <v>1420513.3</v>
      </c>
      <c r="AN148" s="25">
        <f t="shared" si="17"/>
        <v>1136202.1800000002</v>
      </c>
      <c r="AO148" s="16">
        <f t="shared" si="18"/>
        <v>284311.11999999988</v>
      </c>
    </row>
    <row r="149" spans="1:41" ht="15" thickBot="1" x14ac:dyDescent="0.25">
      <c r="A149" s="62" t="s">
        <v>332</v>
      </c>
      <c r="B149" s="62" t="s">
        <v>50</v>
      </c>
      <c r="C149" s="86">
        <v>2048</v>
      </c>
      <c r="D149" s="87" t="s">
        <v>955</v>
      </c>
      <c r="E149" s="56" t="s">
        <v>2246</v>
      </c>
      <c r="F149" s="121">
        <v>510348.06</v>
      </c>
      <c r="G149" s="121">
        <v>2324</v>
      </c>
      <c r="H149" s="121">
        <v>56394.79</v>
      </c>
      <c r="K149" s="56">
        <v>1082220.0900000001</v>
      </c>
      <c r="L149" s="56">
        <v>337226.11</v>
      </c>
      <c r="M149" s="56">
        <v>3500</v>
      </c>
      <c r="O149" s="270">
        <v>15569</v>
      </c>
      <c r="P149" s="270">
        <v>34411.300000000003</v>
      </c>
      <c r="U149" s="56">
        <v>125179.28</v>
      </c>
      <c r="V149" s="56">
        <v>2427116.52</v>
      </c>
      <c r="W149" s="98">
        <v>332447.11</v>
      </c>
      <c r="Y149" s="98">
        <v>19.11</v>
      </c>
      <c r="Z149" s="98">
        <v>681118.2</v>
      </c>
      <c r="AA149" s="98">
        <v>28453.439999999999</v>
      </c>
      <c r="AB149" s="122">
        <v>781718.2</v>
      </c>
      <c r="AE149" s="122">
        <v>241222.01</v>
      </c>
      <c r="AF149" s="122">
        <v>89791.58</v>
      </c>
      <c r="AI149" s="122">
        <v>650</v>
      </c>
      <c r="AJ149" s="83">
        <f t="shared" si="13"/>
        <v>569066.85</v>
      </c>
      <c r="AK149" s="21">
        <f t="shared" si="14"/>
        <v>49980.3</v>
      </c>
      <c r="AL149" s="84">
        <f t="shared" si="15"/>
        <v>519086.55</v>
      </c>
      <c r="AM149" s="24">
        <f t="shared" si="16"/>
        <v>1042037.8599999999</v>
      </c>
      <c r="AN149" s="25">
        <f t="shared" si="17"/>
        <v>1113381.79</v>
      </c>
      <c r="AO149" s="16">
        <f t="shared" si="18"/>
        <v>-71343.930000000168</v>
      </c>
    </row>
    <row r="150" spans="1:41" ht="15" thickBot="1" x14ac:dyDescent="0.25">
      <c r="A150" s="62" t="s">
        <v>332</v>
      </c>
      <c r="B150" s="62" t="s">
        <v>50</v>
      </c>
      <c r="C150" s="86">
        <v>5559</v>
      </c>
      <c r="D150" s="87" t="s">
        <v>956</v>
      </c>
      <c r="E150" s="56" t="s">
        <v>2247</v>
      </c>
      <c r="F150" s="121">
        <v>855536.12</v>
      </c>
      <c r="G150" s="121">
        <v>16622.13</v>
      </c>
      <c r="H150" s="121">
        <v>227760.52</v>
      </c>
      <c r="K150" s="56">
        <v>917524.57</v>
      </c>
      <c r="L150" s="56">
        <v>526397.25</v>
      </c>
      <c r="O150" s="270">
        <v>440</v>
      </c>
      <c r="P150" s="270">
        <v>52450</v>
      </c>
      <c r="R150" s="270">
        <v>2005.62</v>
      </c>
      <c r="U150" s="56">
        <v>502435.42</v>
      </c>
      <c r="V150" s="56">
        <v>2538450.7999999998</v>
      </c>
      <c r="W150" s="98">
        <v>378107.14</v>
      </c>
      <c r="Z150" s="98">
        <v>832976</v>
      </c>
      <c r="AA150" s="98">
        <v>70652.399999999994</v>
      </c>
      <c r="AB150" s="122">
        <v>988678</v>
      </c>
      <c r="AE150" s="122">
        <v>319698.21000000002</v>
      </c>
      <c r="AF150" s="122">
        <v>121390.63</v>
      </c>
      <c r="AJ150" s="83">
        <f t="shared" si="13"/>
        <v>1099918.77</v>
      </c>
      <c r="AK150" s="21">
        <f t="shared" si="14"/>
        <v>54895.62</v>
      </c>
      <c r="AL150" s="84">
        <f t="shared" si="15"/>
        <v>1045023.15</v>
      </c>
      <c r="AM150" s="24">
        <f t="shared" si="16"/>
        <v>1281735.54</v>
      </c>
      <c r="AN150" s="25">
        <f t="shared" si="17"/>
        <v>1429766.8399999999</v>
      </c>
      <c r="AO150" s="16">
        <f t="shared" si="18"/>
        <v>-148031.29999999981</v>
      </c>
    </row>
    <row r="151" spans="1:41" ht="15" thickBot="1" x14ac:dyDescent="0.25">
      <c r="A151" s="62" t="s">
        <v>332</v>
      </c>
      <c r="B151" s="62" t="s">
        <v>50</v>
      </c>
      <c r="C151" s="86">
        <v>3394</v>
      </c>
      <c r="D151" s="87" t="s">
        <v>957</v>
      </c>
      <c r="E151" s="56" t="s">
        <v>2248</v>
      </c>
      <c r="F151" s="121">
        <v>941489.58</v>
      </c>
      <c r="G151" s="121">
        <v>141174.57999999999</v>
      </c>
      <c r="H151" s="121">
        <v>384012.35</v>
      </c>
      <c r="K151" s="56">
        <v>1052626.6499999999</v>
      </c>
      <c r="L151" s="56">
        <v>420788.51</v>
      </c>
      <c r="O151" s="270">
        <v>6760</v>
      </c>
      <c r="P151" s="270">
        <v>331933.03999999998</v>
      </c>
      <c r="U151" s="56">
        <v>356111.26</v>
      </c>
      <c r="V151" s="56">
        <v>3053279.47</v>
      </c>
      <c r="W151" s="98">
        <v>932447.55</v>
      </c>
      <c r="Z151" s="98">
        <v>412496</v>
      </c>
      <c r="AA151" s="98">
        <v>182925.84</v>
      </c>
      <c r="AB151" s="122">
        <v>725698</v>
      </c>
      <c r="AE151" s="122">
        <v>489729.35</v>
      </c>
      <c r="AF151" s="122">
        <v>62676.52</v>
      </c>
      <c r="AJ151" s="83">
        <f t="shared" si="13"/>
        <v>1466676.5099999998</v>
      </c>
      <c r="AK151" s="21">
        <f t="shared" si="14"/>
        <v>338693.04</v>
      </c>
      <c r="AL151" s="84">
        <f t="shared" si="15"/>
        <v>1127983.4699999997</v>
      </c>
      <c r="AM151" s="24">
        <f t="shared" si="16"/>
        <v>1527869.3900000001</v>
      </c>
      <c r="AN151" s="25">
        <f t="shared" si="17"/>
        <v>1278103.8700000001</v>
      </c>
      <c r="AO151" s="16">
        <f t="shared" si="18"/>
        <v>249765.52000000002</v>
      </c>
    </row>
    <row r="152" spans="1:41" ht="15" thickBot="1" x14ac:dyDescent="0.25">
      <c r="A152" s="62" t="s">
        <v>332</v>
      </c>
      <c r="B152" s="62" t="s">
        <v>50</v>
      </c>
      <c r="C152" s="86">
        <v>4182</v>
      </c>
      <c r="D152" s="87" t="s">
        <v>958</v>
      </c>
      <c r="E152" s="56" t="s">
        <v>2249</v>
      </c>
      <c r="F152" s="121">
        <v>564013.16</v>
      </c>
      <c r="G152" s="121">
        <v>13436.75</v>
      </c>
      <c r="H152" s="121">
        <v>64152.44</v>
      </c>
      <c r="K152" s="56">
        <v>259669.4</v>
      </c>
      <c r="L152" s="56">
        <v>210137.93</v>
      </c>
      <c r="P152" s="270">
        <v>56315.7</v>
      </c>
      <c r="U152" s="56">
        <v>411308.96</v>
      </c>
      <c r="V152" s="56">
        <v>1819262.69</v>
      </c>
      <c r="W152" s="98">
        <v>580006.31999999995</v>
      </c>
      <c r="Z152" s="98">
        <v>419160</v>
      </c>
      <c r="AA152" s="98">
        <v>66490.960000000006</v>
      </c>
      <c r="AB152" s="122">
        <v>719460</v>
      </c>
      <c r="AE152" s="122">
        <v>234632.46</v>
      </c>
      <c r="AF152" s="122">
        <v>40618.959999999999</v>
      </c>
      <c r="AJ152" s="83">
        <f t="shared" si="13"/>
        <v>641602.35000000009</v>
      </c>
      <c r="AK152" s="21">
        <f t="shared" si="14"/>
        <v>56315.7</v>
      </c>
      <c r="AL152" s="84">
        <f t="shared" si="15"/>
        <v>585286.65000000014</v>
      </c>
      <c r="AM152" s="24">
        <f t="shared" si="16"/>
        <v>1065657.28</v>
      </c>
      <c r="AN152" s="25">
        <f t="shared" si="17"/>
        <v>994711.41999999993</v>
      </c>
      <c r="AO152" s="16">
        <f t="shared" si="18"/>
        <v>70945.860000000102</v>
      </c>
    </row>
    <row r="153" spans="1:41" ht="15" thickBot="1" x14ac:dyDescent="0.25">
      <c r="A153" s="62" t="s">
        <v>332</v>
      </c>
      <c r="B153" s="62" t="s">
        <v>50</v>
      </c>
      <c r="C153" s="86">
        <v>4497</v>
      </c>
      <c r="D153" s="87" t="s">
        <v>959</v>
      </c>
      <c r="E153" s="56" t="s">
        <v>2250</v>
      </c>
      <c r="F153" s="121">
        <v>375523.44</v>
      </c>
      <c r="G153" s="121">
        <v>3134.3</v>
      </c>
      <c r="H153" s="121">
        <v>510291.58</v>
      </c>
      <c r="K153" s="56">
        <v>1017709.72</v>
      </c>
      <c r="L153" s="56">
        <v>177285.53</v>
      </c>
      <c r="O153" s="270">
        <v>19060</v>
      </c>
      <c r="P153" s="270">
        <v>56907</v>
      </c>
      <c r="U153" s="56">
        <v>363417.3</v>
      </c>
      <c r="V153" s="56">
        <v>2522678.58</v>
      </c>
      <c r="W153" s="98">
        <v>308013.13</v>
      </c>
      <c r="Z153" s="98">
        <v>760718</v>
      </c>
      <c r="AA153" s="98">
        <v>33758.04</v>
      </c>
      <c r="AB153" s="122">
        <v>890038</v>
      </c>
      <c r="AE153" s="122">
        <v>258068.35</v>
      </c>
      <c r="AF153" s="122">
        <v>85951.76</v>
      </c>
      <c r="AJ153" s="83">
        <f t="shared" si="13"/>
        <v>888949.32000000007</v>
      </c>
      <c r="AK153" s="21">
        <f t="shared" si="14"/>
        <v>75967</v>
      </c>
      <c r="AL153" s="84">
        <f t="shared" si="15"/>
        <v>812982.32000000007</v>
      </c>
      <c r="AM153" s="24">
        <f t="shared" si="16"/>
        <v>1102489.17</v>
      </c>
      <c r="AN153" s="25">
        <f t="shared" si="17"/>
        <v>1234058.1100000001</v>
      </c>
      <c r="AO153" s="16">
        <f t="shared" si="18"/>
        <v>-131568.94000000018</v>
      </c>
    </row>
    <row r="154" spans="1:41" ht="15" thickBot="1" x14ac:dyDescent="0.25">
      <c r="A154" s="62" t="s">
        <v>332</v>
      </c>
      <c r="B154" s="62" t="s">
        <v>50</v>
      </c>
      <c r="C154" s="86">
        <v>4239</v>
      </c>
      <c r="D154" s="87" t="s">
        <v>960</v>
      </c>
      <c r="E154" s="56" t="s">
        <v>2251</v>
      </c>
      <c r="F154" s="121">
        <v>425390.5</v>
      </c>
      <c r="G154" s="121">
        <v>4375.5</v>
      </c>
      <c r="H154" s="121">
        <v>85354.61</v>
      </c>
      <c r="K154" s="56">
        <v>1258791.47</v>
      </c>
      <c r="L154" s="56">
        <v>313503.42</v>
      </c>
      <c r="O154" s="270">
        <v>4500</v>
      </c>
      <c r="P154" s="270">
        <v>50062.6</v>
      </c>
      <c r="U154" s="56">
        <v>324338.53000000003</v>
      </c>
      <c r="V154" s="56">
        <v>4801199.47</v>
      </c>
      <c r="W154" s="98">
        <v>385697.94</v>
      </c>
      <c r="Z154" s="98">
        <v>142023</v>
      </c>
      <c r="AA154" s="98">
        <v>53908.160000000003</v>
      </c>
      <c r="AB154" s="122">
        <v>343863</v>
      </c>
      <c r="AE154" s="122">
        <v>344414.26</v>
      </c>
      <c r="AF154" s="122">
        <v>141993.35999999999</v>
      </c>
      <c r="AJ154" s="83">
        <f t="shared" si="13"/>
        <v>515120.61</v>
      </c>
      <c r="AK154" s="21">
        <f t="shared" si="14"/>
        <v>54562.6</v>
      </c>
      <c r="AL154" s="84">
        <f t="shared" si="15"/>
        <v>460558.01</v>
      </c>
      <c r="AM154" s="24">
        <f t="shared" si="16"/>
        <v>581629.1</v>
      </c>
      <c r="AN154" s="25">
        <f t="shared" si="17"/>
        <v>830270.62</v>
      </c>
      <c r="AO154" s="16">
        <f t="shared" si="18"/>
        <v>-248641.52000000002</v>
      </c>
    </row>
    <row r="155" spans="1:41" ht="15" thickBot="1" x14ac:dyDescent="0.25">
      <c r="A155" s="62" t="s">
        <v>332</v>
      </c>
      <c r="B155" s="62" t="s">
        <v>50</v>
      </c>
      <c r="C155" s="86">
        <v>3891</v>
      </c>
      <c r="D155" s="87" t="s">
        <v>961</v>
      </c>
      <c r="E155" s="56" t="s">
        <v>2252</v>
      </c>
      <c r="F155" s="121">
        <v>228425.12</v>
      </c>
      <c r="G155" s="121">
        <v>29921.200000000001</v>
      </c>
      <c r="H155" s="121">
        <v>320625.52</v>
      </c>
      <c r="K155" s="56">
        <v>1444371.41</v>
      </c>
      <c r="L155" s="56">
        <v>239691</v>
      </c>
      <c r="O155" s="270">
        <v>111000</v>
      </c>
      <c r="P155" s="270">
        <v>144148.76</v>
      </c>
      <c r="R155" s="270">
        <v>0</v>
      </c>
      <c r="U155" s="56">
        <v>977311.21</v>
      </c>
      <c r="V155" s="56">
        <v>5209136.26</v>
      </c>
      <c r="W155" s="98">
        <v>535523.74</v>
      </c>
      <c r="Z155" s="98">
        <v>605549</v>
      </c>
      <c r="AA155" s="98">
        <v>67602.320000000007</v>
      </c>
      <c r="AB155" s="122">
        <v>835149</v>
      </c>
      <c r="AE155" s="122">
        <v>361841.55</v>
      </c>
      <c r="AF155" s="122">
        <v>159271.16</v>
      </c>
      <c r="AJ155" s="83">
        <f t="shared" si="13"/>
        <v>578971.84000000008</v>
      </c>
      <c r="AK155" s="21">
        <f t="shared" si="14"/>
        <v>255148.76</v>
      </c>
      <c r="AL155" s="84">
        <f t="shared" si="15"/>
        <v>323823.08000000007</v>
      </c>
      <c r="AM155" s="24">
        <f t="shared" si="16"/>
        <v>1208675.06</v>
      </c>
      <c r="AN155" s="25">
        <f t="shared" si="17"/>
        <v>1356261.71</v>
      </c>
      <c r="AO155" s="16">
        <f t="shared" si="18"/>
        <v>-147586.64999999991</v>
      </c>
    </row>
    <row r="156" spans="1:41" ht="15" thickBot="1" x14ac:dyDescent="0.25">
      <c r="A156" s="62" t="s">
        <v>332</v>
      </c>
      <c r="B156" s="62" t="s">
        <v>50</v>
      </c>
      <c r="C156" s="86">
        <v>3687</v>
      </c>
      <c r="D156" s="87" t="s">
        <v>962</v>
      </c>
      <c r="E156" s="56" t="s">
        <v>2253</v>
      </c>
      <c r="F156" s="121">
        <v>565945.65</v>
      </c>
      <c r="G156" s="121">
        <v>25184.7</v>
      </c>
      <c r="H156" s="121">
        <v>211071.5</v>
      </c>
      <c r="K156" s="56">
        <v>941033.83</v>
      </c>
      <c r="L156" s="56">
        <v>155953.87</v>
      </c>
      <c r="O156" s="270">
        <v>3000</v>
      </c>
      <c r="P156" s="270">
        <v>90730.93</v>
      </c>
      <c r="U156" s="56">
        <v>365666.13</v>
      </c>
      <c r="V156" s="56">
        <v>2453318.4700000002</v>
      </c>
      <c r="W156" s="98">
        <v>290307.59000000003</v>
      </c>
      <c r="Z156" s="98">
        <v>340914</v>
      </c>
      <c r="AA156" s="98">
        <v>48822.42</v>
      </c>
      <c r="AB156" s="122">
        <v>433010.5</v>
      </c>
      <c r="AE156" s="122">
        <v>352969.82</v>
      </c>
      <c r="AF156" s="122">
        <v>88341.11</v>
      </c>
      <c r="AJ156" s="83">
        <f t="shared" si="13"/>
        <v>802201.85</v>
      </c>
      <c r="AK156" s="21">
        <f t="shared" si="14"/>
        <v>93730.93</v>
      </c>
      <c r="AL156" s="84">
        <f t="shared" si="15"/>
        <v>708470.91999999993</v>
      </c>
      <c r="AM156" s="24">
        <f t="shared" si="16"/>
        <v>680044.01000000013</v>
      </c>
      <c r="AN156" s="25">
        <f t="shared" si="17"/>
        <v>874321.43</v>
      </c>
      <c r="AO156" s="16">
        <f t="shared" si="18"/>
        <v>-194277.41999999993</v>
      </c>
    </row>
    <row r="157" spans="1:41" ht="15" thickBot="1" x14ac:dyDescent="0.25">
      <c r="A157" s="62" t="s">
        <v>332</v>
      </c>
      <c r="B157" s="62" t="s">
        <v>50</v>
      </c>
      <c r="C157" s="86">
        <v>7013</v>
      </c>
      <c r="D157" s="87" t="s">
        <v>963</v>
      </c>
      <c r="E157" s="56" t="s">
        <v>2254</v>
      </c>
      <c r="F157" s="121">
        <v>1133379.1200000001</v>
      </c>
      <c r="G157" s="121">
        <v>81364.289999999994</v>
      </c>
      <c r="H157" s="121">
        <v>400354.58</v>
      </c>
      <c r="K157" s="56">
        <v>334236.78999999998</v>
      </c>
      <c r="L157" s="56">
        <v>1400247.44</v>
      </c>
      <c r="O157" s="270">
        <v>40040</v>
      </c>
      <c r="P157" s="270">
        <v>86120.75</v>
      </c>
      <c r="S157" s="56">
        <v>3100</v>
      </c>
      <c r="U157" s="56">
        <v>467120.94</v>
      </c>
      <c r="V157" s="56">
        <v>4517827.99</v>
      </c>
      <c r="W157" s="98">
        <v>1032588.65</v>
      </c>
      <c r="Z157" s="98">
        <v>603092</v>
      </c>
      <c r="AA157" s="98">
        <v>80650.37</v>
      </c>
      <c r="AB157" s="122">
        <v>838084.45</v>
      </c>
      <c r="AE157" s="122">
        <v>298512</v>
      </c>
      <c r="AF157" s="122">
        <v>84076.12</v>
      </c>
      <c r="AJ157" s="83">
        <f t="shared" si="13"/>
        <v>1615097.9900000002</v>
      </c>
      <c r="AK157" s="21">
        <f t="shared" si="14"/>
        <v>126160.75</v>
      </c>
      <c r="AL157" s="84">
        <f t="shared" si="15"/>
        <v>1488937.2400000002</v>
      </c>
      <c r="AM157" s="24">
        <f t="shared" si="16"/>
        <v>1716331.02</v>
      </c>
      <c r="AN157" s="25">
        <f t="shared" si="17"/>
        <v>1220672.5699999998</v>
      </c>
      <c r="AO157" s="16">
        <f t="shared" si="18"/>
        <v>495658.45000000019</v>
      </c>
    </row>
    <row r="158" spans="1:41" ht="15" thickBot="1" x14ac:dyDescent="0.25">
      <c r="A158" s="62" t="s">
        <v>332</v>
      </c>
      <c r="B158" s="62" t="s">
        <v>50</v>
      </c>
      <c r="C158" s="86">
        <v>4588</v>
      </c>
      <c r="D158" s="87" t="s">
        <v>964</v>
      </c>
      <c r="E158" s="56" t="s">
        <v>2255</v>
      </c>
      <c r="F158" s="121">
        <v>722419.69</v>
      </c>
      <c r="G158" s="121">
        <v>8635</v>
      </c>
      <c r="H158" s="121">
        <v>51054.28</v>
      </c>
      <c r="K158" s="56">
        <v>590787.78</v>
      </c>
      <c r="L158" s="56">
        <v>172867.66</v>
      </c>
      <c r="O158" s="270">
        <v>0</v>
      </c>
      <c r="P158" s="270">
        <v>53642.35</v>
      </c>
      <c r="U158" s="56">
        <v>385962.23</v>
      </c>
      <c r="V158" s="56">
        <v>3061336.79</v>
      </c>
      <c r="W158" s="98">
        <v>504654.08000000002</v>
      </c>
      <c r="Z158" s="98">
        <v>485933</v>
      </c>
      <c r="AA158" s="98">
        <v>72655.520000000004</v>
      </c>
      <c r="AB158" s="122">
        <v>702053</v>
      </c>
      <c r="AE158" s="122">
        <v>365032.35</v>
      </c>
      <c r="AF158" s="122">
        <v>101269.52</v>
      </c>
      <c r="AJ158" s="83">
        <f t="shared" si="13"/>
        <v>782108.97</v>
      </c>
      <c r="AK158" s="21">
        <f t="shared" si="14"/>
        <v>53642.35</v>
      </c>
      <c r="AL158" s="84">
        <f t="shared" si="15"/>
        <v>728466.62</v>
      </c>
      <c r="AM158" s="24">
        <f t="shared" si="16"/>
        <v>1063242.6000000001</v>
      </c>
      <c r="AN158" s="25">
        <f t="shared" si="17"/>
        <v>1168354.8700000001</v>
      </c>
      <c r="AO158" s="16">
        <f t="shared" si="18"/>
        <v>-105112.27000000002</v>
      </c>
    </row>
    <row r="159" spans="1:41" ht="15" thickBot="1" x14ac:dyDescent="0.25">
      <c r="A159" s="62" t="s">
        <v>332</v>
      </c>
      <c r="B159" s="62" t="s">
        <v>50</v>
      </c>
      <c r="C159" s="86">
        <v>2353</v>
      </c>
      <c r="D159" s="87" t="s">
        <v>965</v>
      </c>
      <c r="E159" s="56" t="s">
        <v>2256</v>
      </c>
      <c r="F159" s="121">
        <v>465340.37</v>
      </c>
      <c r="G159" s="121">
        <v>21820.3</v>
      </c>
      <c r="H159" s="121">
        <v>226148.98</v>
      </c>
      <c r="K159" s="56">
        <v>1777614.79</v>
      </c>
      <c r="L159" s="56">
        <v>546564.65</v>
      </c>
      <c r="O159" s="270">
        <v>0</v>
      </c>
      <c r="P159" s="270">
        <v>179808.09</v>
      </c>
      <c r="U159" s="56">
        <v>195167.54</v>
      </c>
      <c r="V159" s="56">
        <v>2227904.62</v>
      </c>
      <c r="W159" s="98">
        <v>448847.44</v>
      </c>
      <c r="Z159" s="98">
        <v>423154.2</v>
      </c>
      <c r="AA159" s="98">
        <v>41234.959999999999</v>
      </c>
      <c r="AB159" s="122">
        <v>622744.19999999995</v>
      </c>
      <c r="AC159" s="122">
        <v>6672</v>
      </c>
      <c r="AE159" s="122">
        <v>279001.46000000002</v>
      </c>
      <c r="AF159" s="122">
        <v>26086</v>
      </c>
      <c r="AJ159" s="83">
        <f t="shared" si="13"/>
        <v>713309.65</v>
      </c>
      <c r="AK159" s="21">
        <f t="shared" si="14"/>
        <v>179808.09</v>
      </c>
      <c r="AL159" s="84">
        <f t="shared" si="15"/>
        <v>533501.56000000006</v>
      </c>
      <c r="AM159" s="24">
        <f t="shared" si="16"/>
        <v>913236.6</v>
      </c>
      <c r="AN159" s="25">
        <f t="shared" si="17"/>
        <v>934503.65999999992</v>
      </c>
      <c r="AO159" s="16">
        <f t="shared" si="18"/>
        <v>-21267.059999999939</v>
      </c>
    </row>
    <row r="160" spans="1:41" ht="15" thickBot="1" x14ac:dyDescent="0.25">
      <c r="A160" s="62" t="s">
        <v>332</v>
      </c>
      <c r="B160" s="62" t="s">
        <v>50</v>
      </c>
      <c r="C160" s="86">
        <v>3206</v>
      </c>
      <c r="D160" s="87" t="s">
        <v>966</v>
      </c>
      <c r="E160" s="56" t="s">
        <v>2257</v>
      </c>
      <c r="F160" s="121">
        <v>614413.34</v>
      </c>
      <c r="G160" s="121">
        <v>70920.600000000006</v>
      </c>
      <c r="H160" s="121">
        <v>268330.40999999997</v>
      </c>
      <c r="K160" s="56">
        <v>1417224.29</v>
      </c>
      <c r="L160" s="56">
        <v>261222.27</v>
      </c>
      <c r="O160" s="270">
        <v>0</v>
      </c>
      <c r="P160" s="270">
        <v>104531.3</v>
      </c>
      <c r="U160" s="56">
        <v>250920.57</v>
      </c>
      <c r="V160" s="56">
        <v>1652500.79</v>
      </c>
      <c r="W160" s="98">
        <v>494881.06</v>
      </c>
      <c r="X160" s="98">
        <v>35000</v>
      </c>
      <c r="Z160" s="98">
        <v>202779.5</v>
      </c>
      <c r="AA160" s="98">
        <v>26790</v>
      </c>
      <c r="AB160" s="122">
        <v>442669.5</v>
      </c>
      <c r="AE160" s="122">
        <v>238146.4</v>
      </c>
      <c r="AF160" s="122">
        <v>74253.16</v>
      </c>
      <c r="AJ160" s="83">
        <f t="shared" si="13"/>
        <v>953664.34999999986</v>
      </c>
      <c r="AK160" s="21">
        <f t="shared" si="14"/>
        <v>104531.3</v>
      </c>
      <c r="AL160" s="84">
        <f t="shared" si="15"/>
        <v>849133.04999999981</v>
      </c>
      <c r="AM160" s="24">
        <f t="shared" si="16"/>
        <v>759450.56</v>
      </c>
      <c r="AN160" s="25">
        <f t="shared" si="17"/>
        <v>755069.06</v>
      </c>
      <c r="AO160" s="16">
        <f t="shared" si="18"/>
        <v>4381.5</v>
      </c>
    </row>
    <row r="161" spans="1:42" ht="15" thickBot="1" x14ac:dyDescent="0.25">
      <c r="A161" s="62" t="s">
        <v>332</v>
      </c>
      <c r="B161" s="62" t="s">
        <v>50</v>
      </c>
      <c r="C161" s="86">
        <v>2498</v>
      </c>
      <c r="D161" s="87" t="s">
        <v>967</v>
      </c>
      <c r="E161" s="56" t="s">
        <v>2258</v>
      </c>
      <c r="F161" s="121">
        <v>644964.69999999995</v>
      </c>
      <c r="G161" s="121">
        <v>0</v>
      </c>
      <c r="H161" s="121">
        <v>34673.1</v>
      </c>
      <c r="K161" s="56">
        <v>1245383.21</v>
      </c>
      <c r="L161" s="56">
        <v>415576.95</v>
      </c>
      <c r="P161" s="270">
        <v>114068.57</v>
      </c>
      <c r="U161" s="56">
        <v>215121.19</v>
      </c>
      <c r="V161" s="56">
        <v>2038406.69</v>
      </c>
      <c r="W161" s="98">
        <v>289839.81</v>
      </c>
      <c r="Z161" s="98">
        <v>363224</v>
      </c>
      <c r="AA161" s="98">
        <v>18564.8</v>
      </c>
      <c r="AB161" s="122">
        <v>483039</v>
      </c>
      <c r="AD161" s="122">
        <v>5940</v>
      </c>
      <c r="AE161" s="122">
        <v>122191.39</v>
      </c>
      <c r="AF161" s="122">
        <v>157976.35999999999</v>
      </c>
      <c r="AJ161" s="83">
        <f t="shared" si="13"/>
        <v>679637.79999999993</v>
      </c>
      <c r="AK161" s="21">
        <f t="shared" si="14"/>
        <v>114068.57</v>
      </c>
      <c r="AL161" s="84">
        <f t="shared" si="15"/>
        <v>565569.23</v>
      </c>
      <c r="AM161" s="24">
        <f t="shared" si="16"/>
        <v>671628.6100000001</v>
      </c>
      <c r="AN161" s="25">
        <f t="shared" si="17"/>
        <v>769146.75</v>
      </c>
      <c r="AO161" s="16">
        <f t="shared" si="18"/>
        <v>-97518.139999999898</v>
      </c>
    </row>
    <row r="162" spans="1:42" ht="15" thickBot="1" x14ac:dyDescent="0.25">
      <c r="A162" s="62" t="s">
        <v>332</v>
      </c>
      <c r="B162" s="62" t="s">
        <v>50</v>
      </c>
      <c r="C162" s="86">
        <v>4052</v>
      </c>
      <c r="D162" s="87" t="s">
        <v>968</v>
      </c>
      <c r="E162" s="56" t="s">
        <v>2259</v>
      </c>
      <c r="F162" s="121">
        <v>699483.41</v>
      </c>
      <c r="G162" s="121">
        <v>11885.23</v>
      </c>
      <c r="H162" s="121">
        <v>78253.37</v>
      </c>
      <c r="K162" s="56">
        <v>1186920.1499999999</v>
      </c>
      <c r="L162" s="56">
        <v>319605.99</v>
      </c>
      <c r="O162" s="270">
        <v>0</v>
      </c>
      <c r="P162" s="270">
        <v>51300</v>
      </c>
      <c r="U162" s="56">
        <v>442700.66</v>
      </c>
      <c r="V162" s="56">
        <v>2546107.46</v>
      </c>
      <c r="W162" s="98">
        <v>561100.94999999995</v>
      </c>
      <c r="Z162" s="98">
        <v>376663</v>
      </c>
      <c r="AA162" s="98">
        <v>54156.19</v>
      </c>
      <c r="AB162" s="122">
        <v>623579.75</v>
      </c>
      <c r="AE162" s="122">
        <v>316274.84999999998</v>
      </c>
      <c r="AF162" s="122">
        <v>98848.8</v>
      </c>
      <c r="AI162" s="122">
        <v>10668</v>
      </c>
      <c r="AJ162" s="83">
        <f t="shared" si="13"/>
        <v>789622.01</v>
      </c>
      <c r="AK162" s="21">
        <f t="shared" si="14"/>
        <v>51300</v>
      </c>
      <c r="AL162" s="84">
        <f t="shared" si="15"/>
        <v>738322.01</v>
      </c>
      <c r="AM162" s="24">
        <f t="shared" si="16"/>
        <v>991920.1399999999</v>
      </c>
      <c r="AN162" s="25">
        <f t="shared" si="17"/>
        <v>1049371.3999999999</v>
      </c>
      <c r="AO162" s="16">
        <f t="shared" si="18"/>
        <v>-57451.260000000009</v>
      </c>
    </row>
    <row r="163" spans="1:42" ht="15" thickBot="1" x14ac:dyDescent="0.25">
      <c r="A163" s="62" t="s">
        <v>332</v>
      </c>
      <c r="B163" s="62" t="s">
        <v>50</v>
      </c>
      <c r="C163" s="86">
        <v>2478</v>
      </c>
      <c r="D163" s="87" t="s">
        <v>969</v>
      </c>
      <c r="E163" s="56" t="s">
        <v>2260</v>
      </c>
      <c r="F163" s="121">
        <v>365999.56</v>
      </c>
      <c r="G163" s="121">
        <v>28785.78</v>
      </c>
      <c r="H163" s="121">
        <v>32701.43</v>
      </c>
      <c r="K163" s="56">
        <v>336020.81</v>
      </c>
      <c r="L163" s="56">
        <v>372864.19</v>
      </c>
      <c r="O163" s="270">
        <v>9154</v>
      </c>
      <c r="P163" s="270">
        <v>48300</v>
      </c>
      <c r="U163" s="56">
        <v>263762.55</v>
      </c>
      <c r="V163" s="56">
        <v>2320392.7599999998</v>
      </c>
      <c r="W163" s="98">
        <v>468127.02</v>
      </c>
      <c r="Y163" s="98">
        <v>8.67</v>
      </c>
      <c r="Z163" s="98">
        <v>273168</v>
      </c>
      <c r="AA163" s="98">
        <v>32532.720000000001</v>
      </c>
      <c r="AB163" s="122">
        <v>458448</v>
      </c>
      <c r="AE163" s="122">
        <v>288661.46000000002</v>
      </c>
      <c r="AF163" s="122">
        <v>92170.07</v>
      </c>
      <c r="AJ163" s="83">
        <f t="shared" si="13"/>
        <v>427486.76999999996</v>
      </c>
      <c r="AK163" s="21">
        <f t="shared" si="14"/>
        <v>57454</v>
      </c>
      <c r="AL163" s="84">
        <f t="shared" si="15"/>
        <v>370032.76999999996</v>
      </c>
      <c r="AM163" s="24">
        <f t="shared" si="16"/>
        <v>773836.40999999992</v>
      </c>
      <c r="AN163" s="25">
        <f t="shared" si="17"/>
        <v>839279.53</v>
      </c>
      <c r="AO163" s="16">
        <f t="shared" si="18"/>
        <v>-65443.120000000112</v>
      </c>
    </row>
    <row r="164" spans="1:42" ht="15" thickBot="1" x14ac:dyDescent="0.25">
      <c r="A164" s="62" t="s">
        <v>332</v>
      </c>
      <c r="B164" s="62" t="s">
        <v>50</v>
      </c>
      <c r="C164" s="86">
        <v>2353</v>
      </c>
      <c r="D164" s="87" t="s">
        <v>970</v>
      </c>
      <c r="E164" s="56" t="s">
        <v>2309</v>
      </c>
      <c r="F164" s="121">
        <v>600275.30000000005</v>
      </c>
      <c r="G164" s="121">
        <v>25253.5</v>
      </c>
      <c r="H164" s="121">
        <v>130447.8</v>
      </c>
      <c r="K164" s="56">
        <v>1121625.6599999999</v>
      </c>
      <c r="L164" s="56">
        <v>455814.6</v>
      </c>
      <c r="O164" s="270">
        <v>4000</v>
      </c>
      <c r="P164" s="270">
        <v>45704.36</v>
      </c>
      <c r="U164" s="56">
        <v>254035.98</v>
      </c>
      <c r="V164" s="56">
        <v>2754433.99</v>
      </c>
      <c r="W164" s="98">
        <v>448682.78</v>
      </c>
      <c r="Z164" s="98">
        <v>374717</v>
      </c>
      <c r="AA164" s="98">
        <v>32029.32</v>
      </c>
      <c r="AB164" s="122">
        <v>562477</v>
      </c>
      <c r="AE164" s="122">
        <v>268735.13</v>
      </c>
      <c r="AF164" s="122">
        <v>132533.69</v>
      </c>
      <c r="AI164" s="122">
        <v>4750</v>
      </c>
      <c r="AJ164" s="83">
        <f t="shared" si="13"/>
        <v>755976.60000000009</v>
      </c>
      <c r="AK164" s="21">
        <f t="shared" si="14"/>
        <v>49704.36</v>
      </c>
      <c r="AL164" s="84">
        <f t="shared" si="15"/>
        <v>706272.24000000011</v>
      </c>
      <c r="AM164" s="24">
        <f t="shared" si="16"/>
        <v>855429.1</v>
      </c>
      <c r="AN164" s="25">
        <f t="shared" si="17"/>
        <v>968495.82000000007</v>
      </c>
      <c r="AO164" s="16">
        <f t="shared" si="18"/>
        <v>-113066.72000000009</v>
      </c>
    </row>
    <row r="165" spans="1:42" ht="15" thickBot="1" x14ac:dyDescent="0.25">
      <c r="A165" s="62" t="s">
        <v>332</v>
      </c>
      <c r="B165" s="62" t="s">
        <v>50</v>
      </c>
      <c r="C165" s="86">
        <v>5363</v>
      </c>
      <c r="D165" s="87" t="s">
        <v>971</v>
      </c>
      <c r="E165" s="56" t="s">
        <v>2313</v>
      </c>
      <c r="F165" s="121">
        <v>802510.85</v>
      </c>
      <c r="G165" s="121">
        <v>0</v>
      </c>
      <c r="H165" s="121">
        <v>108839.07</v>
      </c>
      <c r="K165" s="56">
        <v>532750</v>
      </c>
      <c r="L165" s="56">
        <v>254657.31</v>
      </c>
      <c r="O165" s="270">
        <v>41967</v>
      </c>
      <c r="P165" s="270">
        <v>55685.599999999999</v>
      </c>
      <c r="Q165" s="270">
        <v>16900</v>
      </c>
      <c r="U165" s="56">
        <v>739953.83</v>
      </c>
      <c r="V165" s="56">
        <v>4164124</v>
      </c>
      <c r="W165" s="98">
        <v>589541.73</v>
      </c>
      <c r="Z165" s="98">
        <v>613872</v>
      </c>
      <c r="AA165" s="98">
        <v>78507.199999999997</v>
      </c>
      <c r="AB165" s="122">
        <v>814232</v>
      </c>
      <c r="AE165" s="122">
        <v>439707.2</v>
      </c>
      <c r="AF165" s="122">
        <v>32836.68</v>
      </c>
      <c r="AJ165" s="83">
        <f t="shared" si="13"/>
        <v>911349.91999999993</v>
      </c>
      <c r="AK165" s="21">
        <f t="shared" si="14"/>
        <v>114552.6</v>
      </c>
      <c r="AL165" s="84">
        <f t="shared" si="15"/>
        <v>796797.32</v>
      </c>
      <c r="AM165" s="24">
        <f t="shared" si="16"/>
        <v>1281920.93</v>
      </c>
      <c r="AN165" s="25">
        <f t="shared" si="17"/>
        <v>1286775.8799999999</v>
      </c>
      <c r="AO165" s="16">
        <f t="shared" si="18"/>
        <v>-4854.9499999999534</v>
      </c>
    </row>
    <row r="166" spans="1:42" ht="15" thickBot="1" x14ac:dyDescent="0.25">
      <c r="A166" s="62" t="s">
        <v>332</v>
      </c>
      <c r="B166" s="62" t="s">
        <v>50</v>
      </c>
      <c r="C166" s="86">
        <v>2121</v>
      </c>
      <c r="D166" s="87" t="s">
        <v>972</v>
      </c>
      <c r="E166" s="56" t="s">
        <v>2317</v>
      </c>
      <c r="F166" s="121">
        <v>498311.77</v>
      </c>
      <c r="G166" s="121">
        <v>2430.31</v>
      </c>
      <c r="H166" s="121">
        <v>332338.24</v>
      </c>
      <c r="K166" s="56">
        <v>992986.41</v>
      </c>
      <c r="L166" s="56">
        <v>322991.39</v>
      </c>
      <c r="O166" s="270">
        <v>0</v>
      </c>
      <c r="P166" s="270">
        <v>131077.75</v>
      </c>
      <c r="U166" s="56">
        <v>216016.07</v>
      </c>
      <c r="V166" s="56">
        <v>3254719.47</v>
      </c>
      <c r="W166" s="98">
        <v>408196.84</v>
      </c>
      <c r="Y166" s="98">
        <v>0.63</v>
      </c>
      <c r="Z166" s="98">
        <v>268254</v>
      </c>
      <c r="AA166" s="98">
        <v>19989.84</v>
      </c>
      <c r="AB166" s="122">
        <v>392614</v>
      </c>
      <c r="AE166" s="122">
        <v>166125.42000000001</v>
      </c>
      <c r="AF166" s="122">
        <v>106946.44</v>
      </c>
      <c r="AJ166" s="83">
        <f t="shared" si="13"/>
        <v>833080.32000000007</v>
      </c>
      <c r="AK166" s="21">
        <f t="shared" si="14"/>
        <v>131077.75</v>
      </c>
      <c r="AL166" s="84">
        <f t="shared" si="15"/>
        <v>702002.57000000007</v>
      </c>
      <c r="AM166" s="24">
        <f t="shared" si="16"/>
        <v>696441.30999999994</v>
      </c>
      <c r="AN166" s="25">
        <f t="shared" si="17"/>
        <v>665685.8600000001</v>
      </c>
      <c r="AO166" s="16">
        <f t="shared" si="18"/>
        <v>30755.449999999837</v>
      </c>
    </row>
    <row r="167" spans="1:42" ht="15" thickBot="1" x14ac:dyDescent="0.25">
      <c r="A167" s="62" t="s">
        <v>334</v>
      </c>
      <c r="B167" s="62" t="s">
        <v>51</v>
      </c>
      <c r="C167" s="86">
        <v>5006</v>
      </c>
      <c r="D167" s="87" t="s">
        <v>973</v>
      </c>
      <c r="E167" s="56" t="s">
        <v>2261</v>
      </c>
      <c r="F167" s="121">
        <v>604921.35</v>
      </c>
      <c r="G167" s="121">
        <v>474518.1</v>
      </c>
      <c r="H167" s="121">
        <v>62707.33</v>
      </c>
      <c r="K167" s="56">
        <v>479785.36</v>
      </c>
      <c r="L167" s="56">
        <v>482443.47</v>
      </c>
      <c r="O167" s="270">
        <v>3000</v>
      </c>
      <c r="P167" s="270">
        <v>74041.899999999994</v>
      </c>
      <c r="R167" s="270">
        <v>28.04</v>
      </c>
      <c r="T167" s="56">
        <v>38010.5</v>
      </c>
      <c r="V167" s="56">
        <v>4774273.9400000004</v>
      </c>
      <c r="W167" s="98">
        <v>490670.59</v>
      </c>
      <c r="Z167" s="98">
        <v>263466</v>
      </c>
      <c r="AA167" s="98">
        <v>83000</v>
      </c>
      <c r="AB167" s="122">
        <v>443150</v>
      </c>
      <c r="AE167" s="122">
        <v>268013.46999999997</v>
      </c>
      <c r="AF167" s="122">
        <v>111208.4</v>
      </c>
      <c r="AJ167" s="83">
        <f t="shared" si="13"/>
        <v>1142146.78</v>
      </c>
      <c r="AK167" s="21">
        <f t="shared" si="14"/>
        <v>77069.939999999988</v>
      </c>
      <c r="AL167" s="84">
        <f t="shared" si="15"/>
        <v>1065076.8400000001</v>
      </c>
      <c r="AM167" s="24">
        <f t="shared" si="16"/>
        <v>837136.59000000008</v>
      </c>
      <c r="AN167" s="25">
        <f t="shared" si="17"/>
        <v>822371.87</v>
      </c>
      <c r="AO167" s="16">
        <f t="shared" si="18"/>
        <v>14764.720000000088</v>
      </c>
    </row>
    <row r="168" spans="1:42" ht="15" thickBot="1" x14ac:dyDescent="0.25">
      <c r="A168" s="62" t="s">
        <v>334</v>
      </c>
      <c r="B168" s="62" t="s">
        <v>51</v>
      </c>
      <c r="C168" s="86">
        <v>2343</v>
      </c>
      <c r="D168" s="87" t="s">
        <v>974</v>
      </c>
      <c r="E168" s="56" t="s">
        <v>2262</v>
      </c>
      <c r="F168" s="121">
        <v>284045.86</v>
      </c>
      <c r="G168" s="121">
        <v>21602.95</v>
      </c>
      <c r="H168" s="121">
        <v>27945.83</v>
      </c>
      <c r="K168" s="56">
        <v>891394.36</v>
      </c>
      <c r="L168" s="56">
        <v>398171.99</v>
      </c>
      <c r="O168" s="270">
        <v>2000</v>
      </c>
      <c r="P168" s="270">
        <v>66650</v>
      </c>
      <c r="R168" s="270">
        <v>9.35</v>
      </c>
      <c r="T168" s="56">
        <v>-260256.04</v>
      </c>
      <c r="U168" s="56">
        <v>-5450</v>
      </c>
      <c r="V168" s="56">
        <v>3320080.98</v>
      </c>
      <c r="W168" s="98">
        <v>282416.42</v>
      </c>
      <c r="Z168" s="98">
        <v>642340</v>
      </c>
      <c r="AA168" s="98">
        <v>50680</v>
      </c>
      <c r="AB168" s="122">
        <v>724980</v>
      </c>
      <c r="AE168" s="122">
        <v>200550.77</v>
      </c>
      <c r="AF168" s="122">
        <v>110372.04</v>
      </c>
      <c r="AJ168" s="83">
        <f t="shared" si="13"/>
        <v>333594.64</v>
      </c>
      <c r="AK168" s="21">
        <f t="shared" si="14"/>
        <v>68659.350000000006</v>
      </c>
      <c r="AL168" s="84">
        <f t="shared" si="15"/>
        <v>264935.29000000004</v>
      </c>
      <c r="AM168" s="24">
        <f t="shared" si="16"/>
        <v>975436.41999999993</v>
      </c>
      <c r="AN168" s="25">
        <f t="shared" si="17"/>
        <v>1035902.81</v>
      </c>
      <c r="AO168" s="16">
        <f t="shared" si="18"/>
        <v>-60466.39000000013</v>
      </c>
    </row>
    <row r="169" spans="1:42" ht="15" thickBot="1" x14ac:dyDescent="0.25">
      <c r="A169" s="62" t="s">
        <v>334</v>
      </c>
      <c r="B169" s="62" t="s">
        <v>51</v>
      </c>
      <c r="C169" s="86">
        <v>2524</v>
      </c>
      <c r="D169" s="87" t="s">
        <v>975</v>
      </c>
      <c r="E169" s="56" t="s">
        <v>2263</v>
      </c>
      <c r="F169" s="121">
        <v>211743.53</v>
      </c>
      <c r="G169" s="121">
        <v>201085.59</v>
      </c>
      <c r="H169" s="121">
        <v>26538.63</v>
      </c>
      <c r="K169" s="56">
        <v>848240.49</v>
      </c>
      <c r="L169" s="56">
        <v>316908.78999999998</v>
      </c>
      <c r="O169" s="270">
        <v>3500</v>
      </c>
      <c r="P169" s="270">
        <v>70859.960000000006</v>
      </c>
      <c r="R169" s="270">
        <v>843.14</v>
      </c>
      <c r="T169" s="56">
        <v>-239048.11</v>
      </c>
      <c r="U169" s="56">
        <v>3900</v>
      </c>
      <c r="V169" s="56">
        <v>2333757.04</v>
      </c>
      <c r="W169" s="98">
        <v>362835.74</v>
      </c>
      <c r="Z169" s="98">
        <v>465080</v>
      </c>
      <c r="AA169" s="98">
        <v>57500</v>
      </c>
      <c r="AB169" s="122">
        <v>596060</v>
      </c>
      <c r="AE169" s="122">
        <v>306450.90000000002</v>
      </c>
      <c r="AF169" s="122">
        <v>90727.94</v>
      </c>
      <c r="AJ169" s="83">
        <f t="shared" si="13"/>
        <v>439367.75</v>
      </c>
      <c r="AK169" s="21">
        <f t="shared" si="14"/>
        <v>75203.100000000006</v>
      </c>
      <c r="AL169" s="84">
        <f t="shared" si="15"/>
        <v>364164.65</v>
      </c>
      <c r="AM169" s="24">
        <f t="shared" si="16"/>
        <v>885415.74</v>
      </c>
      <c r="AN169" s="25">
        <f t="shared" si="17"/>
        <v>993238.84000000008</v>
      </c>
      <c r="AO169" s="16">
        <f t="shared" si="18"/>
        <v>-107823.10000000009</v>
      </c>
    </row>
    <row r="170" spans="1:42" ht="15" thickBot="1" x14ac:dyDescent="0.25">
      <c r="A170" s="62" t="s">
        <v>334</v>
      </c>
      <c r="B170" s="62" t="s">
        <v>51</v>
      </c>
      <c r="C170" s="86">
        <v>6272</v>
      </c>
      <c r="D170" s="87" t="s">
        <v>976</v>
      </c>
      <c r="E170" s="56" t="s">
        <v>2264</v>
      </c>
      <c r="F170" s="121">
        <v>1673813.08</v>
      </c>
      <c r="G170" s="121">
        <v>345882.14</v>
      </c>
      <c r="H170" s="121">
        <v>110329.19</v>
      </c>
      <c r="K170" s="56">
        <v>130386.34</v>
      </c>
      <c r="L170" s="56">
        <v>286334.28999999998</v>
      </c>
      <c r="O170" s="270">
        <v>3000</v>
      </c>
      <c r="P170" s="270">
        <v>80093.100000000006</v>
      </c>
      <c r="R170" s="270">
        <v>0</v>
      </c>
      <c r="T170" s="56">
        <v>541546.69999999995</v>
      </c>
      <c r="U170" s="56">
        <v>20090.990000000002</v>
      </c>
      <c r="V170" s="56">
        <v>2500833.27</v>
      </c>
      <c r="W170" s="98">
        <v>638178.18000000005</v>
      </c>
      <c r="X170" s="98">
        <v>330531</v>
      </c>
      <c r="Z170" s="98">
        <v>452248</v>
      </c>
      <c r="AA170" s="98">
        <v>95700</v>
      </c>
      <c r="AB170" s="122">
        <v>724700</v>
      </c>
      <c r="AE170" s="122">
        <v>323326.75</v>
      </c>
      <c r="AF170" s="122">
        <v>62584.4</v>
      </c>
      <c r="AJ170" s="83">
        <f t="shared" si="13"/>
        <v>2130024.41</v>
      </c>
      <c r="AK170" s="21">
        <f t="shared" si="14"/>
        <v>83093.100000000006</v>
      </c>
      <c r="AL170" s="84">
        <f t="shared" si="15"/>
        <v>2046931.31</v>
      </c>
      <c r="AM170" s="24">
        <f t="shared" si="16"/>
        <v>1516657.1800000002</v>
      </c>
      <c r="AN170" s="25">
        <f t="shared" si="17"/>
        <v>1110611.1499999999</v>
      </c>
      <c r="AO170" s="16">
        <f t="shared" si="18"/>
        <v>406046.03000000026</v>
      </c>
    </row>
    <row r="171" spans="1:42" ht="15" thickBot="1" x14ac:dyDescent="0.25">
      <c r="A171" s="62" t="s">
        <v>334</v>
      </c>
      <c r="B171" s="62" t="s">
        <v>51</v>
      </c>
      <c r="C171" s="86">
        <v>5818</v>
      </c>
      <c r="D171" s="87" t="s">
        <v>977</v>
      </c>
      <c r="E171" s="56" t="s">
        <v>2265</v>
      </c>
      <c r="F171" s="121">
        <v>1820440.27</v>
      </c>
      <c r="G171" s="121">
        <v>2105716.19</v>
      </c>
      <c r="H171" s="121">
        <v>101506.69</v>
      </c>
      <c r="K171" s="56">
        <v>567170.72</v>
      </c>
      <c r="L171" s="56">
        <v>738516.25</v>
      </c>
      <c r="O171" s="270">
        <v>2000</v>
      </c>
      <c r="P171" s="270">
        <v>159788.73000000001</v>
      </c>
      <c r="R171" s="270">
        <v>1381.48</v>
      </c>
      <c r="T171" s="56">
        <v>1408404.31</v>
      </c>
      <c r="U171" s="56">
        <v>215.07</v>
      </c>
      <c r="V171" s="56">
        <v>1757956.06</v>
      </c>
      <c r="W171" s="98">
        <v>1198087.98</v>
      </c>
      <c r="X171" s="98">
        <v>85000</v>
      </c>
      <c r="Z171" s="98">
        <v>491622</v>
      </c>
      <c r="AA171" s="98">
        <v>103200</v>
      </c>
      <c r="AB171" s="122">
        <v>690232</v>
      </c>
      <c r="AE171" s="122">
        <v>642989.43000000005</v>
      </c>
      <c r="AF171" s="122">
        <v>133965.51999999999</v>
      </c>
      <c r="AI171" s="122">
        <v>21600</v>
      </c>
      <c r="AJ171" s="83">
        <f t="shared" si="13"/>
        <v>4027663.15</v>
      </c>
      <c r="AK171" s="21">
        <f t="shared" si="14"/>
        <v>163170.21000000002</v>
      </c>
      <c r="AL171" s="84">
        <f t="shared" si="15"/>
        <v>3864492.94</v>
      </c>
      <c r="AM171" s="24">
        <f t="shared" si="16"/>
        <v>1877909.98</v>
      </c>
      <c r="AN171" s="25">
        <f t="shared" si="17"/>
        <v>1488786.9500000002</v>
      </c>
      <c r="AO171" s="16">
        <f t="shared" si="18"/>
        <v>389123.0299999998</v>
      </c>
    </row>
    <row r="172" spans="1:42" ht="15" thickBot="1" x14ac:dyDescent="0.25">
      <c r="A172" s="62" t="s">
        <v>334</v>
      </c>
      <c r="B172" s="62" t="s">
        <v>51</v>
      </c>
      <c r="C172" s="86">
        <v>3371</v>
      </c>
      <c r="D172" s="87" t="s">
        <v>978</v>
      </c>
      <c r="E172" s="56" t="s">
        <v>2266</v>
      </c>
      <c r="F172" s="121">
        <v>369461.36</v>
      </c>
      <c r="G172" s="121">
        <v>201468.65</v>
      </c>
      <c r="H172" s="121">
        <v>31477.09</v>
      </c>
      <c r="K172" s="56">
        <v>889218.22</v>
      </c>
      <c r="L172" s="56">
        <v>145726.23000000001</v>
      </c>
      <c r="O172" s="270">
        <v>3000</v>
      </c>
      <c r="P172" s="270">
        <v>54146.41</v>
      </c>
      <c r="T172" s="56">
        <v>-310797.40000000002</v>
      </c>
      <c r="V172" s="56">
        <v>2321876.0699999998</v>
      </c>
      <c r="W172" s="98">
        <v>336915.93</v>
      </c>
      <c r="X172" s="98">
        <v>10000</v>
      </c>
      <c r="Z172" s="98">
        <v>337134</v>
      </c>
      <c r="AA172" s="98">
        <v>73200</v>
      </c>
      <c r="AB172" s="122">
        <v>427564</v>
      </c>
      <c r="AE172" s="122">
        <v>300184.96999999997</v>
      </c>
      <c r="AF172" s="122">
        <v>92324.4</v>
      </c>
      <c r="AI172" s="122">
        <v>2160</v>
      </c>
      <c r="AJ172" s="83">
        <f t="shared" si="13"/>
        <v>602407.1</v>
      </c>
      <c r="AK172" s="21">
        <f t="shared" si="14"/>
        <v>57146.41</v>
      </c>
      <c r="AL172" s="84">
        <f t="shared" si="15"/>
        <v>545260.68999999994</v>
      </c>
      <c r="AM172" s="24">
        <f t="shared" si="16"/>
        <v>757249.92999999993</v>
      </c>
      <c r="AN172" s="25">
        <f t="shared" si="17"/>
        <v>822233.37</v>
      </c>
      <c r="AO172" s="16">
        <f t="shared" si="18"/>
        <v>-64983.440000000061</v>
      </c>
    </row>
    <row r="173" spans="1:42" ht="15" thickBot="1" x14ac:dyDescent="0.25">
      <c r="A173" s="62" t="s">
        <v>334</v>
      </c>
      <c r="B173" s="62" t="s">
        <v>51</v>
      </c>
      <c r="C173" s="86">
        <v>4485</v>
      </c>
      <c r="D173" s="87" t="s">
        <v>979</v>
      </c>
      <c r="E173" s="56" t="s">
        <v>2267</v>
      </c>
      <c r="F173" s="121">
        <v>665447.03</v>
      </c>
      <c r="G173" s="121">
        <v>624020.30000000005</v>
      </c>
      <c r="H173" s="121">
        <v>18774.97</v>
      </c>
      <c r="K173" s="56">
        <v>408020.81</v>
      </c>
      <c r="L173" s="56">
        <v>190236.51</v>
      </c>
      <c r="O173" s="270">
        <v>4000</v>
      </c>
      <c r="P173" s="270">
        <v>87599.34</v>
      </c>
      <c r="R173" s="270">
        <v>0</v>
      </c>
      <c r="T173" s="56">
        <v>98620.23</v>
      </c>
      <c r="U173" s="56">
        <v>4057.62</v>
      </c>
      <c r="V173" s="56">
        <v>2694098.62</v>
      </c>
      <c r="W173" s="98">
        <v>437647.65</v>
      </c>
      <c r="X173" s="98">
        <v>30000</v>
      </c>
      <c r="Z173" s="98">
        <v>350902</v>
      </c>
      <c r="AA173" s="98">
        <v>83200</v>
      </c>
      <c r="AB173" s="122">
        <v>522462</v>
      </c>
      <c r="AD173" s="122">
        <v>5040</v>
      </c>
      <c r="AE173" s="122">
        <v>229099.5</v>
      </c>
      <c r="AF173" s="122">
        <v>79116.22</v>
      </c>
      <c r="AJ173" s="83">
        <f t="shared" si="13"/>
        <v>1308242.3</v>
      </c>
      <c r="AK173" s="21">
        <f t="shared" si="14"/>
        <v>91599.34</v>
      </c>
      <c r="AL173" s="84">
        <f t="shared" si="15"/>
        <v>1216642.96</v>
      </c>
      <c r="AM173" s="24">
        <f t="shared" si="16"/>
        <v>901749.65</v>
      </c>
      <c r="AN173" s="25">
        <f t="shared" si="17"/>
        <v>835717.72</v>
      </c>
      <c r="AO173" s="16">
        <f t="shared" si="18"/>
        <v>66031.930000000051</v>
      </c>
    </row>
    <row r="174" spans="1:42" ht="15" thickBot="1" x14ac:dyDescent="0.25">
      <c r="A174" s="62" t="s">
        <v>334</v>
      </c>
      <c r="B174" s="62" t="s">
        <v>51</v>
      </c>
      <c r="C174" s="86">
        <v>2325</v>
      </c>
      <c r="D174" s="87" t="s">
        <v>980</v>
      </c>
      <c r="E174" s="56" t="s">
        <v>2307</v>
      </c>
      <c r="F174" s="121">
        <v>339339.88</v>
      </c>
      <c r="G174" s="121">
        <v>230375.25</v>
      </c>
      <c r="H174" s="121">
        <v>11248.85</v>
      </c>
      <c r="K174" s="56">
        <v>632369.57999999996</v>
      </c>
      <c r="L174" s="56">
        <v>192594.97</v>
      </c>
      <c r="P174" s="270">
        <v>68910</v>
      </c>
      <c r="T174" s="56">
        <v>50221.99</v>
      </c>
      <c r="V174" s="56">
        <v>2583494.75</v>
      </c>
      <c r="W174" s="98">
        <v>295844.87</v>
      </c>
      <c r="X174" s="98">
        <v>40000</v>
      </c>
      <c r="Z174" s="98">
        <v>139020</v>
      </c>
      <c r="AA174" s="98">
        <v>57000</v>
      </c>
      <c r="AB174" s="122">
        <v>336517</v>
      </c>
      <c r="AE174" s="122">
        <v>172583.67999999999</v>
      </c>
      <c r="AF174" s="122">
        <v>56951.78</v>
      </c>
      <c r="AI174" s="122">
        <v>1382.35</v>
      </c>
      <c r="AJ174" s="83">
        <f t="shared" si="13"/>
        <v>580963.98</v>
      </c>
      <c r="AK174" s="21">
        <f t="shared" si="14"/>
        <v>68910</v>
      </c>
      <c r="AL174" s="84">
        <f t="shared" si="15"/>
        <v>512053.98</v>
      </c>
      <c r="AM174" s="24">
        <f t="shared" si="16"/>
        <v>531864.87</v>
      </c>
      <c r="AN174" s="25">
        <f t="shared" si="17"/>
        <v>567434.80999999994</v>
      </c>
      <c r="AO174" s="16">
        <f t="shared" si="18"/>
        <v>-35569.939999999944</v>
      </c>
    </row>
    <row r="175" spans="1:42" ht="15" thickBot="1" x14ac:dyDescent="0.25">
      <c r="A175" s="62" t="s">
        <v>334</v>
      </c>
      <c r="B175" s="62" t="s">
        <v>51</v>
      </c>
      <c r="C175" s="86">
        <v>1480</v>
      </c>
      <c r="D175" s="87" t="s">
        <v>981</v>
      </c>
      <c r="E175" s="56" t="s">
        <v>2318</v>
      </c>
      <c r="F175" s="121">
        <v>224646.31</v>
      </c>
      <c r="G175" s="121">
        <v>27032.95</v>
      </c>
      <c r="H175" s="121">
        <v>37816.06</v>
      </c>
      <c r="K175" s="56">
        <v>1237097.3</v>
      </c>
      <c r="L175" s="56">
        <v>76703.360000000001</v>
      </c>
      <c r="P175" s="270">
        <v>65390.559999999998</v>
      </c>
      <c r="T175" s="56">
        <v>-227846.8</v>
      </c>
      <c r="V175" s="56">
        <v>2913433.4</v>
      </c>
      <c r="W175" s="98">
        <v>247549.97</v>
      </c>
      <c r="Z175" s="98">
        <v>231840</v>
      </c>
      <c r="AA175" s="98">
        <v>47800</v>
      </c>
      <c r="AB175" s="122">
        <v>304680</v>
      </c>
      <c r="AD175" s="122">
        <v>2720</v>
      </c>
      <c r="AE175" s="122">
        <v>173690.16</v>
      </c>
      <c r="AF175" s="122">
        <v>51682.97</v>
      </c>
      <c r="AJ175" s="83">
        <f t="shared" si="13"/>
        <v>289495.32</v>
      </c>
      <c r="AK175" s="21">
        <f t="shared" si="14"/>
        <v>65390.559999999998</v>
      </c>
      <c r="AL175" s="84">
        <f t="shared" si="15"/>
        <v>224104.76</v>
      </c>
      <c r="AM175" s="24">
        <f t="shared" si="16"/>
        <v>527189.97</v>
      </c>
      <c r="AN175" s="25">
        <f t="shared" si="17"/>
        <v>532773.13</v>
      </c>
      <c r="AO175" s="16">
        <f t="shared" si="18"/>
        <v>-5583.1600000000326</v>
      </c>
    </row>
    <row r="176" spans="1:42" ht="15.75" thickBot="1" x14ac:dyDescent="0.3">
      <c r="A176" s="62" t="s">
        <v>335</v>
      </c>
      <c r="B176" s="62" t="s">
        <v>52</v>
      </c>
      <c r="C176" s="86">
        <v>8344</v>
      </c>
      <c r="D176" s="87" t="s">
        <v>982</v>
      </c>
      <c r="E176" s="56" t="s">
        <v>17</v>
      </c>
      <c r="F176" s="121">
        <v>1460693.91</v>
      </c>
      <c r="G176" s="121">
        <v>61481.57</v>
      </c>
      <c r="H176" s="121">
        <v>260320.66</v>
      </c>
      <c r="K176" s="56">
        <v>1096861.76</v>
      </c>
      <c r="L176" s="56">
        <v>453461.95</v>
      </c>
      <c r="O176" s="270">
        <v>0</v>
      </c>
      <c r="P176" s="270">
        <v>32654</v>
      </c>
      <c r="R176" s="270">
        <v>10000</v>
      </c>
      <c r="U176" s="56">
        <v>401051.84</v>
      </c>
      <c r="V176" s="56">
        <v>2535471.5499999998</v>
      </c>
      <c r="W176" s="98">
        <v>1063090.83</v>
      </c>
      <c r="Z176" s="98">
        <v>155943</v>
      </c>
      <c r="AA176" s="98">
        <v>124</v>
      </c>
      <c r="AB176" s="122">
        <v>549343</v>
      </c>
      <c r="AC176" s="122">
        <v>450</v>
      </c>
      <c r="AE176" s="122">
        <v>333847.33</v>
      </c>
      <c r="AF176" s="122">
        <v>129122.15</v>
      </c>
      <c r="AI176" s="122">
        <v>180</v>
      </c>
      <c r="AJ176" s="83">
        <f t="shared" si="13"/>
        <v>1782496.14</v>
      </c>
      <c r="AK176" s="21">
        <f t="shared" si="14"/>
        <v>42654</v>
      </c>
      <c r="AL176" s="84">
        <f t="shared" si="15"/>
        <v>1739842.14</v>
      </c>
      <c r="AM176" s="24">
        <f t="shared" si="16"/>
        <v>1219157.83</v>
      </c>
      <c r="AN176" s="25">
        <f t="shared" si="17"/>
        <v>1012942.4800000001</v>
      </c>
      <c r="AO176" s="16">
        <f t="shared" si="18"/>
        <v>206215.34999999998</v>
      </c>
      <c r="AP176" s="73" t="s">
        <v>17</v>
      </c>
    </row>
    <row r="177" spans="1:42" ht="15.75" thickBot="1" x14ac:dyDescent="0.3">
      <c r="A177" s="62" t="s">
        <v>335</v>
      </c>
      <c r="B177" s="62" t="s">
        <v>52</v>
      </c>
      <c r="C177" s="86">
        <v>3901</v>
      </c>
      <c r="D177" s="87" t="s">
        <v>983</v>
      </c>
      <c r="E177" s="56" t="s">
        <v>18</v>
      </c>
      <c r="F177" s="121">
        <v>490155.25</v>
      </c>
      <c r="G177" s="121">
        <v>48200</v>
      </c>
      <c r="H177" s="121">
        <v>365124.16</v>
      </c>
      <c r="K177" s="56">
        <v>370378.51</v>
      </c>
      <c r="L177" s="56">
        <v>424638.67</v>
      </c>
      <c r="O177" s="270">
        <v>0</v>
      </c>
      <c r="P177" s="270">
        <v>90268.95</v>
      </c>
      <c r="Q177" s="270">
        <v>26850</v>
      </c>
      <c r="R177" s="270">
        <v>12041.75</v>
      </c>
      <c r="U177" s="56">
        <v>208817.42</v>
      </c>
      <c r="V177" s="56">
        <v>3491897.05</v>
      </c>
      <c r="W177" s="98">
        <v>728826.22</v>
      </c>
      <c r="Z177" s="98">
        <v>495647.1</v>
      </c>
      <c r="AA177" s="98">
        <v>44400</v>
      </c>
      <c r="AB177" s="122">
        <v>805147.1</v>
      </c>
      <c r="AC177" s="122">
        <v>410</v>
      </c>
      <c r="AE177" s="122">
        <v>525596.44999999995</v>
      </c>
      <c r="AF177" s="122">
        <v>76029.41</v>
      </c>
      <c r="AJ177" s="83">
        <f t="shared" si="13"/>
        <v>903479.40999999992</v>
      </c>
      <c r="AK177" s="21">
        <f t="shared" si="14"/>
        <v>129160.7</v>
      </c>
      <c r="AL177" s="84">
        <f t="shared" si="15"/>
        <v>774318.71</v>
      </c>
      <c r="AM177" s="24">
        <f t="shared" si="16"/>
        <v>1268873.3199999998</v>
      </c>
      <c r="AN177" s="25">
        <f t="shared" si="17"/>
        <v>1407182.9599999997</v>
      </c>
      <c r="AO177" s="16">
        <f t="shared" si="18"/>
        <v>-138309.6399999999</v>
      </c>
      <c r="AP177" s="73" t="s">
        <v>18</v>
      </c>
    </row>
    <row r="178" spans="1:42" s="123" customFormat="1" ht="15.75" thickBot="1" x14ac:dyDescent="0.3">
      <c r="A178" s="62" t="s">
        <v>335</v>
      </c>
      <c r="B178" s="62" t="s">
        <v>52</v>
      </c>
      <c r="C178" s="86">
        <v>4653</v>
      </c>
      <c r="D178" s="87" t="s">
        <v>984</v>
      </c>
      <c r="E178" s="56" t="s">
        <v>2268</v>
      </c>
      <c r="F178" s="121">
        <v>349956.97</v>
      </c>
      <c r="G178" s="121">
        <v>16380.28</v>
      </c>
      <c r="H178" s="121">
        <v>167098.16</v>
      </c>
      <c r="I178" s="121"/>
      <c r="J178" s="56"/>
      <c r="K178" s="56">
        <v>9572030.7100000009</v>
      </c>
      <c r="L178" s="56">
        <v>3053236.26</v>
      </c>
      <c r="M178" s="56"/>
      <c r="N178" s="56"/>
      <c r="O178" s="270">
        <v>27561.33</v>
      </c>
      <c r="P178" s="270">
        <v>52399.39</v>
      </c>
      <c r="Q178" s="270"/>
      <c r="R178" s="270">
        <v>282</v>
      </c>
      <c r="S178" s="56"/>
      <c r="T178" s="56"/>
      <c r="U178" s="56">
        <v>101519.77</v>
      </c>
      <c r="V178" s="56">
        <v>2917750.69</v>
      </c>
      <c r="W178" s="98">
        <v>952549.55</v>
      </c>
      <c r="X178" s="98">
        <v>692817.76</v>
      </c>
      <c r="Y178" s="98"/>
      <c r="Z178" s="98">
        <v>617520</v>
      </c>
      <c r="AA178" s="98">
        <v>18040</v>
      </c>
      <c r="AB178" s="122">
        <v>1588244</v>
      </c>
      <c r="AC178" s="122">
        <v>88050</v>
      </c>
      <c r="AD178" s="122"/>
      <c r="AE178" s="122">
        <v>547064.03</v>
      </c>
      <c r="AF178" s="122">
        <v>736535.4</v>
      </c>
      <c r="AG178" s="122"/>
      <c r="AH178" s="122">
        <v>308786.65000000002</v>
      </c>
      <c r="AI178" s="122"/>
      <c r="AJ178" s="83">
        <f t="shared" si="13"/>
        <v>533435.41</v>
      </c>
      <c r="AK178" s="21">
        <f t="shared" si="14"/>
        <v>80242.720000000001</v>
      </c>
      <c r="AL178" s="84">
        <f t="shared" si="15"/>
        <v>453192.69000000006</v>
      </c>
      <c r="AM178" s="24">
        <f t="shared" si="16"/>
        <v>2280927.31</v>
      </c>
      <c r="AN178" s="25">
        <f t="shared" si="17"/>
        <v>3268680.08</v>
      </c>
      <c r="AO178" s="124">
        <f t="shared" si="18"/>
        <v>-987752.77</v>
      </c>
      <c r="AP178" s="125"/>
    </row>
    <row r="179" spans="1:42" ht="15.75" thickBot="1" x14ac:dyDescent="0.3">
      <c r="A179" s="62" t="s">
        <v>335</v>
      </c>
      <c r="B179" s="62" t="s">
        <v>52</v>
      </c>
      <c r="C179" s="86">
        <v>4479</v>
      </c>
      <c r="D179" s="87" t="s">
        <v>985</v>
      </c>
      <c r="E179" s="56" t="s">
        <v>19</v>
      </c>
      <c r="F179" s="121">
        <v>185927.61</v>
      </c>
      <c r="G179" s="121">
        <v>40022.879999999997</v>
      </c>
      <c r="H179" s="121">
        <v>24964.26</v>
      </c>
      <c r="K179" s="56">
        <v>236855.36</v>
      </c>
      <c r="L179" s="56">
        <v>316302.21000000002</v>
      </c>
      <c r="P179" s="270">
        <v>27374.3</v>
      </c>
      <c r="S179" s="56">
        <v>215000</v>
      </c>
      <c r="U179" s="56">
        <v>84592.48</v>
      </c>
      <c r="V179" s="56">
        <v>3101018.9</v>
      </c>
      <c r="W179" s="98">
        <v>324801.09999999998</v>
      </c>
      <c r="AB179" s="122">
        <v>98800</v>
      </c>
      <c r="AC179" s="122">
        <v>7600</v>
      </c>
      <c r="AE179" s="122">
        <v>142067.5</v>
      </c>
      <c r="AF179" s="122">
        <v>87795.76</v>
      </c>
      <c r="AJ179" s="83">
        <f t="shared" si="13"/>
        <v>250914.75</v>
      </c>
      <c r="AK179" s="21">
        <f t="shared" si="14"/>
        <v>27374.3</v>
      </c>
      <c r="AL179" s="84">
        <f t="shared" si="15"/>
        <v>223540.45</v>
      </c>
      <c r="AM179" s="24">
        <f t="shared" si="16"/>
        <v>324801.09999999998</v>
      </c>
      <c r="AN179" s="25">
        <f t="shared" si="17"/>
        <v>336263.26</v>
      </c>
      <c r="AO179" s="16">
        <f t="shared" si="18"/>
        <v>-11462.160000000033</v>
      </c>
      <c r="AP179" s="85" t="s">
        <v>19</v>
      </c>
    </row>
    <row r="180" spans="1:42" ht="15.75" thickBot="1" x14ac:dyDescent="0.3">
      <c r="A180" s="62" t="s">
        <v>335</v>
      </c>
      <c r="B180" s="62" t="s">
        <v>52</v>
      </c>
      <c r="C180" s="86">
        <v>5054</v>
      </c>
      <c r="D180" s="87" t="s">
        <v>986</v>
      </c>
      <c r="E180" s="56" t="s">
        <v>20</v>
      </c>
      <c r="F180" s="121">
        <v>729387.33</v>
      </c>
      <c r="G180" s="121">
        <v>26868.25</v>
      </c>
      <c r="H180" s="121">
        <v>174604.49</v>
      </c>
      <c r="K180" s="56">
        <v>57319.42</v>
      </c>
      <c r="L180" s="56">
        <v>606053.94999999995</v>
      </c>
      <c r="O180" s="270">
        <v>2049.8000000000002</v>
      </c>
      <c r="P180" s="270">
        <v>50299.839999999997</v>
      </c>
      <c r="Q180" s="270">
        <v>70000</v>
      </c>
      <c r="R180" s="270">
        <v>10000</v>
      </c>
      <c r="U180" s="56">
        <v>314380.58</v>
      </c>
      <c r="V180" s="56">
        <v>254405.43</v>
      </c>
      <c r="W180" s="98">
        <v>785830.40000000002</v>
      </c>
      <c r="Z180" s="98">
        <v>571275.4</v>
      </c>
      <c r="AA180" s="98">
        <v>43800</v>
      </c>
      <c r="AB180" s="122">
        <v>914195.4</v>
      </c>
      <c r="AE180" s="122">
        <v>286534.40999999997</v>
      </c>
      <c r="AF180" s="122">
        <v>145096.26</v>
      </c>
      <c r="AJ180" s="83">
        <f t="shared" si="13"/>
        <v>930860.07</v>
      </c>
      <c r="AK180" s="21">
        <f t="shared" si="14"/>
        <v>132349.64000000001</v>
      </c>
      <c r="AL180" s="84">
        <f t="shared" si="15"/>
        <v>798510.42999999993</v>
      </c>
      <c r="AM180" s="24">
        <f t="shared" si="16"/>
        <v>1400905.8</v>
      </c>
      <c r="AN180" s="25">
        <f t="shared" si="17"/>
        <v>1345826.07</v>
      </c>
      <c r="AO180" s="16">
        <f t="shared" si="18"/>
        <v>55079.729999999981</v>
      </c>
      <c r="AP180" s="73" t="s">
        <v>20</v>
      </c>
    </row>
    <row r="181" spans="1:42" ht="15.75" thickBot="1" x14ac:dyDescent="0.3">
      <c r="A181" s="62" t="s">
        <v>335</v>
      </c>
      <c r="B181" s="62" t="s">
        <v>52</v>
      </c>
      <c r="C181" s="86">
        <v>5698</v>
      </c>
      <c r="D181" s="87" t="s">
        <v>987</v>
      </c>
      <c r="E181" s="56" t="s">
        <v>21</v>
      </c>
      <c r="F181" s="121">
        <v>625159.98</v>
      </c>
      <c r="G181" s="121">
        <v>56679.75</v>
      </c>
      <c r="H181" s="121">
        <v>96352.24</v>
      </c>
      <c r="K181" s="56">
        <v>1359259.66</v>
      </c>
      <c r="L181" s="56">
        <v>285326.75</v>
      </c>
      <c r="O181" s="270">
        <v>154900</v>
      </c>
      <c r="P181" s="270">
        <v>54116.85</v>
      </c>
      <c r="Q181" s="270">
        <v>114000</v>
      </c>
      <c r="R181" s="270">
        <v>10043.74</v>
      </c>
      <c r="U181" s="56">
        <v>359552.37</v>
      </c>
      <c r="V181" s="56">
        <v>4470863.96</v>
      </c>
      <c r="W181" s="98">
        <v>1414536.07</v>
      </c>
      <c r="Z181" s="98">
        <v>822139</v>
      </c>
      <c r="AA181" s="98">
        <v>23200</v>
      </c>
      <c r="AB181" s="122">
        <v>1152019</v>
      </c>
      <c r="AC181" s="122">
        <v>1280</v>
      </c>
      <c r="AE181" s="122">
        <v>197074.52</v>
      </c>
      <c r="AF181" s="122">
        <v>79320.66</v>
      </c>
      <c r="AJ181" s="83">
        <f t="shared" si="13"/>
        <v>778191.97</v>
      </c>
      <c r="AK181" s="21">
        <f t="shared" si="14"/>
        <v>333060.58999999997</v>
      </c>
      <c r="AL181" s="84">
        <f t="shared" si="15"/>
        <v>445131.38</v>
      </c>
      <c r="AM181" s="24">
        <f t="shared" si="16"/>
        <v>2259875.0700000003</v>
      </c>
      <c r="AN181" s="25">
        <f t="shared" si="17"/>
        <v>1429694.18</v>
      </c>
      <c r="AO181" s="16">
        <f t="shared" si="18"/>
        <v>830180.89000000036</v>
      </c>
      <c r="AP181" s="73" t="s">
        <v>21</v>
      </c>
    </row>
    <row r="182" spans="1:42" ht="15.75" thickBot="1" x14ac:dyDescent="0.3">
      <c r="A182" s="62" t="s">
        <v>335</v>
      </c>
      <c r="B182" s="62" t="s">
        <v>52</v>
      </c>
      <c r="C182" s="86">
        <v>5218</v>
      </c>
      <c r="D182" s="87" t="s">
        <v>988</v>
      </c>
      <c r="E182" s="56" t="s">
        <v>22</v>
      </c>
      <c r="F182" s="121">
        <v>627791.89</v>
      </c>
      <c r="G182" s="121">
        <v>39074</v>
      </c>
      <c r="H182" s="121">
        <v>139510.1</v>
      </c>
      <c r="K182" s="56">
        <v>140541.20000000001</v>
      </c>
      <c r="L182" s="56">
        <v>107657.41</v>
      </c>
      <c r="O182" s="270">
        <v>15300</v>
      </c>
      <c r="P182" s="270">
        <v>86745.21</v>
      </c>
      <c r="Q182" s="270">
        <v>68000</v>
      </c>
      <c r="R182" s="270">
        <v>12219.62</v>
      </c>
      <c r="U182" s="56">
        <v>-399088.77</v>
      </c>
      <c r="V182" s="56">
        <v>1315785.06</v>
      </c>
      <c r="W182" s="98">
        <v>534851.06000000006</v>
      </c>
      <c r="Z182" s="98">
        <v>901945.9</v>
      </c>
      <c r="AA182" s="98">
        <v>45000</v>
      </c>
      <c r="AB182" s="122">
        <v>1148345.8999999999</v>
      </c>
      <c r="AE182" s="122">
        <v>308085.99</v>
      </c>
      <c r="AF182" s="122">
        <v>81526.84</v>
      </c>
      <c r="AJ182" s="83">
        <f t="shared" si="13"/>
        <v>806375.99</v>
      </c>
      <c r="AK182" s="21">
        <f t="shared" si="14"/>
        <v>182264.83000000002</v>
      </c>
      <c r="AL182" s="84">
        <f t="shared" si="15"/>
        <v>624111.15999999992</v>
      </c>
      <c r="AM182" s="24">
        <f t="shared" si="16"/>
        <v>1481796.96</v>
      </c>
      <c r="AN182" s="25">
        <f t="shared" si="17"/>
        <v>1537958.73</v>
      </c>
      <c r="AO182" s="16">
        <f t="shared" si="18"/>
        <v>-56161.770000000019</v>
      </c>
      <c r="AP182" s="73" t="s">
        <v>22</v>
      </c>
    </row>
    <row r="183" spans="1:42" ht="15.75" thickBot="1" x14ac:dyDescent="0.3">
      <c r="A183" s="62" t="s">
        <v>335</v>
      </c>
      <c r="B183" s="62" t="s">
        <v>52</v>
      </c>
      <c r="C183" s="86">
        <v>6468</v>
      </c>
      <c r="D183" s="87" t="s">
        <v>989</v>
      </c>
      <c r="E183" s="56" t="s">
        <v>23</v>
      </c>
      <c r="F183" s="121">
        <v>869204.78</v>
      </c>
      <c r="G183" s="121">
        <v>9086.75</v>
      </c>
      <c r="H183" s="121">
        <v>312718.78999999998</v>
      </c>
      <c r="K183" s="56">
        <v>925410.9</v>
      </c>
      <c r="L183" s="56">
        <v>353633.81</v>
      </c>
      <c r="O183" s="270">
        <v>1800</v>
      </c>
      <c r="P183" s="270">
        <v>55284.54</v>
      </c>
      <c r="Q183" s="270">
        <v>56055</v>
      </c>
      <c r="R183" s="270">
        <v>70376.05</v>
      </c>
      <c r="U183" s="56">
        <v>342893.35</v>
      </c>
      <c r="V183" s="56">
        <v>1137972.49</v>
      </c>
      <c r="W183" s="98">
        <v>779462.56</v>
      </c>
      <c r="X183" s="98">
        <v>86335</v>
      </c>
      <c r="Z183" s="98">
        <v>707671.2</v>
      </c>
      <c r="AA183" s="98">
        <v>45000</v>
      </c>
      <c r="AB183" s="122">
        <v>1029231.2</v>
      </c>
      <c r="AE183" s="122">
        <v>408033.51</v>
      </c>
      <c r="AF183" s="122">
        <v>87992.55</v>
      </c>
      <c r="AI183" s="122">
        <v>171750</v>
      </c>
      <c r="AJ183" s="83">
        <f t="shared" si="13"/>
        <v>1191010.32</v>
      </c>
      <c r="AK183" s="21">
        <f t="shared" si="14"/>
        <v>183515.59000000003</v>
      </c>
      <c r="AL183" s="84">
        <f t="shared" si="15"/>
        <v>1007494.73</v>
      </c>
      <c r="AM183" s="24">
        <f t="shared" si="16"/>
        <v>1618468.76</v>
      </c>
      <c r="AN183" s="25">
        <f t="shared" si="17"/>
        <v>1697007.26</v>
      </c>
      <c r="AO183" s="16">
        <f t="shared" si="18"/>
        <v>-78538.5</v>
      </c>
      <c r="AP183" s="73" t="s">
        <v>23</v>
      </c>
    </row>
    <row r="184" spans="1:42" ht="15.75" thickBot="1" x14ac:dyDescent="0.3">
      <c r="A184" s="62" t="s">
        <v>335</v>
      </c>
      <c r="B184" s="62" t="s">
        <v>52</v>
      </c>
      <c r="C184" s="86">
        <v>8206</v>
      </c>
      <c r="D184" s="87" t="s">
        <v>990</v>
      </c>
      <c r="E184" s="56" t="s">
        <v>24</v>
      </c>
      <c r="F184" s="121">
        <v>1369175.35</v>
      </c>
      <c r="G184" s="121">
        <v>32569.74</v>
      </c>
      <c r="H184" s="121">
        <v>172468.25</v>
      </c>
      <c r="K184" s="56">
        <v>1783148.63</v>
      </c>
      <c r="L184" s="56">
        <v>673771</v>
      </c>
      <c r="O184" s="270">
        <v>4500</v>
      </c>
      <c r="P184" s="270">
        <v>54516.58</v>
      </c>
      <c r="Q184" s="270">
        <v>4200</v>
      </c>
      <c r="R184" s="270">
        <v>10097.01</v>
      </c>
      <c r="U184" s="56">
        <v>850704.83</v>
      </c>
      <c r="V184" s="56">
        <v>1899168.01</v>
      </c>
      <c r="W184" s="98">
        <v>1185286.24</v>
      </c>
      <c r="Z184" s="98">
        <v>333470.8</v>
      </c>
      <c r="AA184" s="98">
        <v>53400</v>
      </c>
      <c r="AB184" s="122">
        <v>742750.8</v>
      </c>
      <c r="AC184" s="122">
        <v>4040</v>
      </c>
      <c r="AE184" s="122">
        <v>419774.09</v>
      </c>
      <c r="AF184" s="122">
        <v>121868.84</v>
      </c>
      <c r="AJ184" s="83">
        <f t="shared" si="13"/>
        <v>1574213.34</v>
      </c>
      <c r="AK184" s="21">
        <f t="shared" si="14"/>
        <v>73313.59</v>
      </c>
      <c r="AL184" s="84">
        <f t="shared" si="15"/>
        <v>1500899.75</v>
      </c>
      <c r="AM184" s="24">
        <f t="shared" si="16"/>
        <v>1572157.04</v>
      </c>
      <c r="AN184" s="25">
        <f t="shared" si="17"/>
        <v>1288433.7300000002</v>
      </c>
      <c r="AO184" s="16">
        <f t="shared" si="18"/>
        <v>283723.30999999982</v>
      </c>
      <c r="AP184" s="73" t="s">
        <v>24</v>
      </c>
    </row>
    <row r="185" spans="1:42" ht="15.75" thickBot="1" x14ac:dyDescent="0.3">
      <c r="A185" s="62" t="s">
        <v>335</v>
      </c>
      <c r="B185" s="62" t="s">
        <v>52</v>
      </c>
      <c r="C185" s="86">
        <v>4682</v>
      </c>
      <c r="D185" s="87" t="s">
        <v>991</v>
      </c>
      <c r="E185" s="56" t="s">
        <v>25</v>
      </c>
      <c r="F185" s="121">
        <v>407404.14</v>
      </c>
      <c r="G185" s="121">
        <v>33113.93</v>
      </c>
      <c r="H185" s="121">
        <v>197696.77</v>
      </c>
      <c r="K185" s="56">
        <v>856127.44</v>
      </c>
      <c r="L185" s="56">
        <v>254696.1</v>
      </c>
      <c r="O185" s="270">
        <v>6340</v>
      </c>
      <c r="P185" s="270">
        <v>51816.28</v>
      </c>
      <c r="Q185" s="270">
        <v>68100</v>
      </c>
      <c r="R185" s="270">
        <v>10000.01</v>
      </c>
      <c r="U185" s="56">
        <v>176279.12</v>
      </c>
      <c r="V185" s="56">
        <v>4128965.53</v>
      </c>
      <c r="W185" s="98">
        <v>631614.71</v>
      </c>
      <c r="X185" s="98">
        <v>151900</v>
      </c>
      <c r="Z185" s="98">
        <v>313009.8</v>
      </c>
      <c r="AA185" s="98">
        <v>48400</v>
      </c>
      <c r="AB185" s="122">
        <v>551779.80000000005</v>
      </c>
      <c r="AC185" s="122">
        <v>360</v>
      </c>
      <c r="AE185" s="122">
        <v>483625.37</v>
      </c>
      <c r="AF185" s="122">
        <v>69038.77</v>
      </c>
      <c r="AJ185" s="83">
        <f t="shared" si="13"/>
        <v>638214.84</v>
      </c>
      <c r="AK185" s="21">
        <f t="shared" si="14"/>
        <v>136256.29</v>
      </c>
      <c r="AL185" s="84">
        <f t="shared" si="15"/>
        <v>501958.54999999993</v>
      </c>
      <c r="AM185" s="24">
        <f t="shared" si="16"/>
        <v>1144924.51</v>
      </c>
      <c r="AN185" s="25">
        <f t="shared" si="17"/>
        <v>1104803.94</v>
      </c>
      <c r="AO185" s="16">
        <f t="shared" si="18"/>
        <v>40120.570000000065</v>
      </c>
      <c r="AP185" s="73" t="s">
        <v>25</v>
      </c>
    </row>
    <row r="186" spans="1:42" ht="15.75" thickBot="1" x14ac:dyDescent="0.3">
      <c r="A186" s="62" t="s">
        <v>335</v>
      </c>
      <c r="B186" s="62" t="s">
        <v>52</v>
      </c>
      <c r="C186" s="86">
        <v>5558</v>
      </c>
      <c r="D186" s="87" t="s">
        <v>992</v>
      </c>
      <c r="E186" s="56" t="s">
        <v>26</v>
      </c>
      <c r="F186" s="121">
        <v>568890.26</v>
      </c>
      <c r="G186" s="121">
        <v>14744.9</v>
      </c>
      <c r="H186" s="121">
        <v>214135.44</v>
      </c>
      <c r="K186" s="56">
        <v>265807.48</v>
      </c>
      <c r="L186" s="56">
        <v>555329.63</v>
      </c>
      <c r="O186" s="270">
        <v>4500</v>
      </c>
      <c r="P186" s="270">
        <v>64397.3</v>
      </c>
      <c r="Q186" s="270">
        <v>31900</v>
      </c>
      <c r="R186" s="270">
        <v>10000</v>
      </c>
      <c r="U186" s="56">
        <v>317117.68</v>
      </c>
      <c r="V186" s="56">
        <v>1898710.57</v>
      </c>
      <c r="W186" s="98">
        <v>608793.64</v>
      </c>
      <c r="Z186" s="98">
        <v>807122</v>
      </c>
      <c r="AA186" s="98">
        <v>45000</v>
      </c>
      <c r="AB186" s="122">
        <v>1087502</v>
      </c>
      <c r="AC186" s="122">
        <v>1530</v>
      </c>
      <c r="AE186" s="122">
        <v>276747.37</v>
      </c>
      <c r="AF186" s="122">
        <v>45806</v>
      </c>
      <c r="AJ186" s="83">
        <f t="shared" si="13"/>
        <v>797770.60000000009</v>
      </c>
      <c r="AK186" s="21">
        <f t="shared" si="14"/>
        <v>110797.3</v>
      </c>
      <c r="AL186" s="84">
        <f t="shared" si="15"/>
        <v>686973.3</v>
      </c>
      <c r="AM186" s="24">
        <f t="shared" si="16"/>
        <v>1460915.6400000001</v>
      </c>
      <c r="AN186" s="25">
        <f t="shared" si="17"/>
        <v>1411585.37</v>
      </c>
      <c r="AO186" s="16">
        <f t="shared" si="18"/>
        <v>49330.270000000019</v>
      </c>
      <c r="AP186" s="73" t="s">
        <v>26</v>
      </c>
    </row>
    <row r="187" spans="1:42" ht="15.75" thickBot="1" x14ac:dyDescent="0.3">
      <c r="A187" s="62" t="s">
        <v>335</v>
      </c>
      <c r="B187" s="62" t="s">
        <v>52</v>
      </c>
      <c r="C187" s="86">
        <v>4731</v>
      </c>
      <c r="D187" s="87" t="s">
        <v>993</v>
      </c>
      <c r="E187" s="56" t="s">
        <v>27</v>
      </c>
      <c r="F187" s="121">
        <v>483004.22</v>
      </c>
      <c r="G187" s="121">
        <v>14565.44</v>
      </c>
      <c r="H187" s="121">
        <v>53562.69</v>
      </c>
      <c r="K187" s="56">
        <v>202528.35</v>
      </c>
      <c r="L187" s="56">
        <v>710928.18</v>
      </c>
      <c r="O187" s="270">
        <v>4500</v>
      </c>
      <c r="P187" s="270">
        <v>40933</v>
      </c>
      <c r="R187" s="270">
        <v>12000.7</v>
      </c>
      <c r="U187" s="56">
        <v>-651194.34</v>
      </c>
      <c r="V187" s="56">
        <v>2242933.0699999998</v>
      </c>
      <c r="W187" s="98">
        <v>542872.5</v>
      </c>
      <c r="Z187" s="98">
        <v>506651.4</v>
      </c>
      <c r="AA187" s="98">
        <v>45600</v>
      </c>
      <c r="AB187" s="122">
        <v>774281.4</v>
      </c>
      <c r="AE187" s="122">
        <v>254879.9</v>
      </c>
      <c r="AF187" s="122">
        <v>94824.68</v>
      </c>
      <c r="AH187" s="122">
        <v>46974.52</v>
      </c>
      <c r="AJ187" s="83">
        <f t="shared" si="13"/>
        <v>551132.35</v>
      </c>
      <c r="AK187" s="21">
        <f t="shared" si="14"/>
        <v>57433.7</v>
      </c>
      <c r="AL187" s="84">
        <f t="shared" si="15"/>
        <v>493698.64999999997</v>
      </c>
      <c r="AM187" s="24">
        <f t="shared" si="16"/>
        <v>1095123.8999999999</v>
      </c>
      <c r="AN187" s="25">
        <f t="shared" si="17"/>
        <v>1170960.5</v>
      </c>
      <c r="AO187" s="16">
        <f t="shared" si="18"/>
        <v>-75836.600000000093</v>
      </c>
      <c r="AP187" s="73" t="s">
        <v>27</v>
      </c>
    </row>
    <row r="188" spans="1:42" ht="15.75" thickBot="1" x14ac:dyDescent="0.3">
      <c r="A188" s="62" t="s">
        <v>335</v>
      </c>
      <c r="B188" s="62" t="s">
        <v>52</v>
      </c>
      <c r="C188" s="86">
        <v>3338</v>
      </c>
      <c r="D188" s="87" t="s">
        <v>994</v>
      </c>
      <c r="E188" s="56" t="s">
        <v>2310</v>
      </c>
      <c r="F188" s="121">
        <v>290676.09000000003</v>
      </c>
      <c r="G188" s="121">
        <v>14062</v>
      </c>
      <c r="H188" s="121">
        <v>123834.47</v>
      </c>
      <c r="K188" s="56">
        <v>864045.15</v>
      </c>
      <c r="L188" s="56">
        <v>364708.34</v>
      </c>
      <c r="O188" s="270">
        <v>6750</v>
      </c>
      <c r="P188" s="270">
        <v>51326.37</v>
      </c>
      <c r="R188" s="270">
        <v>10089.65</v>
      </c>
      <c r="U188" s="56">
        <v>115328.68</v>
      </c>
      <c r="V188" s="56">
        <v>3605471.06</v>
      </c>
      <c r="W188" s="98">
        <v>620077.18000000005</v>
      </c>
      <c r="Z188" s="98">
        <v>409480</v>
      </c>
      <c r="AA188" s="98">
        <v>35400</v>
      </c>
      <c r="AB188" s="122">
        <v>718080</v>
      </c>
      <c r="AE188" s="122">
        <v>210007.95</v>
      </c>
      <c r="AF188" s="122">
        <v>111601.12</v>
      </c>
      <c r="AJ188" s="83">
        <f t="shared" si="13"/>
        <v>428572.56000000006</v>
      </c>
      <c r="AK188" s="21">
        <f t="shared" si="14"/>
        <v>68166.02</v>
      </c>
      <c r="AL188" s="84">
        <f t="shared" si="15"/>
        <v>360406.54000000004</v>
      </c>
      <c r="AM188" s="24">
        <f t="shared" si="16"/>
        <v>1064957.1800000002</v>
      </c>
      <c r="AN188" s="25">
        <f t="shared" si="17"/>
        <v>1039689.07</v>
      </c>
      <c r="AO188" s="16">
        <f t="shared" si="18"/>
        <v>25268.110000000219</v>
      </c>
      <c r="AP188" s="73" t="s">
        <v>29</v>
      </c>
    </row>
    <row r="189" spans="1:42" s="25" customFormat="1" ht="15" thickBot="1" x14ac:dyDescent="0.25">
      <c r="A189" s="62" t="s">
        <v>335</v>
      </c>
      <c r="B189" s="62" t="s">
        <v>52</v>
      </c>
      <c r="C189" s="86">
        <v>6544</v>
      </c>
      <c r="D189" s="87" t="s">
        <v>995</v>
      </c>
      <c r="E189" s="56" t="s">
        <v>29</v>
      </c>
      <c r="F189" s="121">
        <v>741122.71</v>
      </c>
      <c r="G189" s="121">
        <v>163690.29</v>
      </c>
      <c r="H189" s="121">
        <v>322915.37</v>
      </c>
      <c r="I189" s="121"/>
      <c r="J189" s="56"/>
      <c r="K189" s="56">
        <v>2097894.61</v>
      </c>
      <c r="L189" s="56">
        <v>284586.21999999997</v>
      </c>
      <c r="M189" s="56"/>
      <c r="N189" s="56"/>
      <c r="O189" s="270">
        <v>1600</v>
      </c>
      <c r="P189" s="270">
        <v>81753.86</v>
      </c>
      <c r="Q189" s="270"/>
      <c r="R189" s="270">
        <v>146011.79999999999</v>
      </c>
      <c r="S189" s="56"/>
      <c r="T189" s="56"/>
      <c r="U189" s="56">
        <v>384122.99</v>
      </c>
      <c r="V189" s="56">
        <v>3600900</v>
      </c>
      <c r="W189" s="98">
        <v>642492.93000000005</v>
      </c>
      <c r="X189" s="98"/>
      <c r="Y189" s="98"/>
      <c r="Z189" s="98">
        <v>516389.2</v>
      </c>
      <c r="AA189" s="98">
        <v>467650</v>
      </c>
      <c r="AB189" s="122">
        <v>783549.2</v>
      </c>
      <c r="AC189" s="122"/>
      <c r="AD189" s="122"/>
      <c r="AE189" s="122">
        <v>320320.38</v>
      </c>
      <c r="AF189" s="122">
        <v>146131.12</v>
      </c>
      <c r="AG189" s="122"/>
      <c r="AH189" s="122"/>
      <c r="AI189" s="122"/>
      <c r="AJ189" s="83">
        <f t="shared" si="13"/>
        <v>1227728.3700000001</v>
      </c>
      <c r="AK189" s="21">
        <f t="shared" si="14"/>
        <v>229365.65999999997</v>
      </c>
      <c r="AL189" s="84">
        <f t="shared" si="15"/>
        <v>998362.7100000002</v>
      </c>
      <c r="AM189" s="24">
        <f t="shared" si="16"/>
        <v>1626532.1300000001</v>
      </c>
      <c r="AN189" s="25">
        <f t="shared" si="17"/>
        <v>1250000.7000000002</v>
      </c>
      <c r="AO189" s="16">
        <f t="shared" si="18"/>
        <v>376531.42999999993</v>
      </c>
      <c r="AP189" s="82"/>
    </row>
    <row r="190" spans="1:42" ht="15" thickBot="1" x14ac:dyDescent="0.25">
      <c r="A190" s="62" t="s">
        <v>336</v>
      </c>
      <c r="B190" s="62" t="s">
        <v>53</v>
      </c>
      <c r="C190" s="86">
        <v>2511</v>
      </c>
      <c r="D190" s="87" t="s">
        <v>996</v>
      </c>
      <c r="E190" s="56" t="s">
        <v>2269</v>
      </c>
      <c r="F190" s="121">
        <v>374803.87</v>
      </c>
      <c r="G190" s="121">
        <v>11525</v>
      </c>
      <c r="H190" s="121">
        <v>78550.2</v>
      </c>
      <c r="K190" s="56">
        <v>760658.72</v>
      </c>
      <c r="L190" s="56">
        <v>401.36</v>
      </c>
      <c r="P190" s="270">
        <v>28762</v>
      </c>
      <c r="R190" s="270">
        <v>3750</v>
      </c>
      <c r="U190" s="56">
        <v>82208.149999999994</v>
      </c>
      <c r="V190" s="56">
        <v>2938659.03</v>
      </c>
      <c r="W190" s="98">
        <v>440515.35</v>
      </c>
      <c r="Z190" s="98">
        <v>558409.59</v>
      </c>
      <c r="AA190" s="98">
        <v>2500</v>
      </c>
      <c r="AB190" s="122">
        <v>685569.59</v>
      </c>
      <c r="AE190" s="122">
        <v>151901.39000000001</v>
      </c>
      <c r="AF190" s="122">
        <v>76748.03</v>
      </c>
      <c r="AJ190" s="83">
        <f t="shared" si="13"/>
        <v>464879.07</v>
      </c>
      <c r="AK190" s="21">
        <f t="shared" si="14"/>
        <v>32512</v>
      </c>
      <c r="AL190" s="84">
        <f t="shared" si="15"/>
        <v>432367.07</v>
      </c>
      <c r="AM190" s="24">
        <f t="shared" si="16"/>
        <v>1001424.94</v>
      </c>
      <c r="AN190" s="25">
        <f t="shared" si="17"/>
        <v>914219.01</v>
      </c>
      <c r="AO190" s="16">
        <f t="shared" si="18"/>
        <v>87205.929999999935</v>
      </c>
      <c r="AP190" s="25"/>
    </row>
    <row r="191" spans="1:42" ht="15" thickBot="1" x14ac:dyDescent="0.25">
      <c r="A191" s="62" t="s">
        <v>336</v>
      </c>
      <c r="B191" s="62" t="s">
        <v>53</v>
      </c>
      <c r="C191" s="86">
        <v>3129</v>
      </c>
      <c r="D191" s="87" t="s">
        <v>997</v>
      </c>
      <c r="E191" s="56" t="s">
        <v>2270</v>
      </c>
      <c r="F191" s="121">
        <v>83078.929999999993</v>
      </c>
      <c r="G191" s="121">
        <v>1275</v>
      </c>
      <c r="H191" s="121">
        <v>178562.87</v>
      </c>
      <c r="K191" s="56">
        <v>1790777.44</v>
      </c>
      <c r="L191" s="56">
        <v>602736.14</v>
      </c>
      <c r="O191" s="270">
        <v>0</v>
      </c>
      <c r="P191" s="270">
        <v>40152.03</v>
      </c>
      <c r="R191" s="270">
        <v>527.4</v>
      </c>
      <c r="U191" s="56">
        <v>11100</v>
      </c>
      <c r="V191" s="56">
        <v>309271.51</v>
      </c>
      <c r="W191" s="98">
        <v>367690.35</v>
      </c>
      <c r="Y191" s="98">
        <v>800</v>
      </c>
      <c r="Z191" s="98">
        <v>506905</v>
      </c>
      <c r="AA191" s="98">
        <v>83400</v>
      </c>
      <c r="AB191" s="122">
        <v>644065</v>
      </c>
      <c r="AE191" s="122">
        <v>171021.56</v>
      </c>
      <c r="AF191" s="122">
        <v>10480.280000000001</v>
      </c>
      <c r="AJ191" s="83">
        <f t="shared" si="13"/>
        <v>262916.8</v>
      </c>
      <c r="AK191" s="21">
        <f t="shared" si="14"/>
        <v>40679.43</v>
      </c>
      <c r="AL191" s="84">
        <f t="shared" si="15"/>
        <v>222237.37</v>
      </c>
      <c r="AM191" s="24">
        <f t="shared" si="16"/>
        <v>958795.35</v>
      </c>
      <c r="AN191" s="25">
        <f t="shared" si="17"/>
        <v>825566.84000000008</v>
      </c>
      <c r="AO191" s="16">
        <f t="shared" si="18"/>
        <v>133228.50999999989</v>
      </c>
    </row>
    <row r="192" spans="1:42" ht="15" thickBot="1" x14ac:dyDescent="0.25">
      <c r="A192" s="62" t="s">
        <v>336</v>
      </c>
      <c r="B192" s="62" t="s">
        <v>53</v>
      </c>
      <c r="C192" s="86">
        <v>5633</v>
      </c>
      <c r="D192" s="87" t="s">
        <v>998</v>
      </c>
      <c r="E192" s="56" t="s">
        <v>2271</v>
      </c>
      <c r="F192" s="121">
        <v>142713.31</v>
      </c>
      <c r="G192" s="121">
        <v>5000</v>
      </c>
      <c r="H192" s="121">
        <v>100134.59</v>
      </c>
      <c r="K192" s="56">
        <v>2637376.85</v>
      </c>
      <c r="L192" s="56">
        <v>251164.37</v>
      </c>
      <c r="O192" s="270">
        <v>0</v>
      </c>
      <c r="P192" s="270">
        <v>42327</v>
      </c>
      <c r="R192" s="270">
        <v>3768.69</v>
      </c>
      <c r="U192" s="56">
        <v>157594.44</v>
      </c>
      <c r="V192" s="56">
        <v>2920045.89</v>
      </c>
      <c r="W192" s="98">
        <v>474707.53</v>
      </c>
      <c r="Z192" s="98">
        <v>798635.65</v>
      </c>
      <c r="AA192" s="98">
        <v>12740</v>
      </c>
      <c r="AB192" s="122">
        <v>1039255.65</v>
      </c>
      <c r="AE192" s="122">
        <v>217082.74</v>
      </c>
      <c r="AF192" s="122">
        <v>139941.54</v>
      </c>
      <c r="AJ192" s="83">
        <f t="shared" si="13"/>
        <v>247847.9</v>
      </c>
      <c r="AK192" s="21">
        <f t="shared" si="14"/>
        <v>46095.69</v>
      </c>
      <c r="AL192" s="84">
        <f t="shared" si="15"/>
        <v>201752.21</v>
      </c>
      <c r="AM192" s="24">
        <f t="shared" si="16"/>
        <v>1286083.1800000002</v>
      </c>
      <c r="AN192" s="25">
        <f t="shared" si="17"/>
        <v>1396279.9300000002</v>
      </c>
      <c r="AO192" s="16">
        <f t="shared" si="18"/>
        <v>-110196.75</v>
      </c>
    </row>
    <row r="193" spans="1:41" ht="15" thickBot="1" x14ac:dyDescent="0.25">
      <c r="A193" s="62" t="s">
        <v>336</v>
      </c>
      <c r="B193" s="62" t="s">
        <v>53</v>
      </c>
      <c r="C193" s="86">
        <v>1850</v>
      </c>
      <c r="D193" s="87" t="s">
        <v>999</v>
      </c>
      <c r="E193" s="56" t="s">
        <v>2272</v>
      </c>
      <c r="F193" s="121">
        <v>453719.44</v>
      </c>
      <c r="G193" s="121">
        <v>465</v>
      </c>
      <c r="H193" s="121">
        <v>81603.210000000006</v>
      </c>
      <c r="K193" s="56">
        <v>500628.27</v>
      </c>
      <c r="L193" s="56">
        <v>383185.38</v>
      </c>
      <c r="O193" s="270">
        <v>0</v>
      </c>
      <c r="P193" s="270">
        <v>33480</v>
      </c>
      <c r="R193" s="270">
        <v>123.38</v>
      </c>
      <c r="U193" s="56">
        <v>48123.09</v>
      </c>
      <c r="V193" s="56">
        <v>2662416.9900000002</v>
      </c>
      <c r="W193" s="98">
        <v>413295.04</v>
      </c>
      <c r="Z193" s="98">
        <v>308784</v>
      </c>
      <c r="AA193" s="98">
        <v>12000</v>
      </c>
      <c r="AB193" s="122">
        <v>444904</v>
      </c>
      <c r="AE193" s="122">
        <v>171049.4</v>
      </c>
      <c r="AF193" s="122">
        <v>58196.800000000003</v>
      </c>
      <c r="AJ193" s="83">
        <f t="shared" si="13"/>
        <v>535787.65</v>
      </c>
      <c r="AK193" s="21">
        <f t="shared" si="14"/>
        <v>33603.379999999997</v>
      </c>
      <c r="AL193" s="84">
        <f t="shared" si="15"/>
        <v>502184.27</v>
      </c>
      <c r="AM193" s="24">
        <f t="shared" si="16"/>
        <v>734079.04</v>
      </c>
      <c r="AN193" s="25">
        <f t="shared" si="17"/>
        <v>674150.20000000007</v>
      </c>
      <c r="AO193" s="16">
        <f t="shared" si="18"/>
        <v>59928.839999999967</v>
      </c>
    </row>
    <row r="194" spans="1:41" ht="15" thickBot="1" x14ac:dyDescent="0.25">
      <c r="A194" s="62" t="s">
        <v>336</v>
      </c>
      <c r="B194" s="62" t="s">
        <v>53</v>
      </c>
      <c r="C194" s="86">
        <v>3330</v>
      </c>
      <c r="D194" s="87" t="s">
        <v>1000</v>
      </c>
      <c r="E194" s="56" t="s">
        <v>2273</v>
      </c>
      <c r="F194" s="121">
        <v>531050.67000000004</v>
      </c>
      <c r="G194" s="121">
        <v>0</v>
      </c>
      <c r="H194" s="121">
        <v>40156.910000000003</v>
      </c>
      <c r="K194" s="56">
        <v>291746.15000000002</v>
      </c>
      <c r="L194" s="56">
        <v>203103.43</v>
      </c>
      <c r="O194" s="270">
        <v>0</v>
      </c>
      <c r="P194" s="270">
        <v>37620</v>
      </c>
      <c r="R194" s="270">
        <v>14.7</v>
      </c>
      <c r="U194" s="56">
        <v>18000</v>
      </c>
      <c r="V194" s="56">
        <v>2577037.9500000002</v>
      </c>
      <c r="W194" s="98">
        <v>469773.48</v>
      </c>
      <c r="Z194" s="98">
        <v>179501</v>
      </c>
      <c r="AB194" s="122">
        <v>409870</v>
      </c>
      <c r="AE194" s="122">
        <v>259327.18</v>
      </c>
      <c r="AF194" s="122">
        <v>61845.56</v>
      </c>
      <c r="AJ194" s="83">
        <f t="shared" si="13"/>
        <v>571207.58000000007</v>
      </c>
      <c r="AK194" s="21">
        <f t="shared" si="14"/>
        <v>37634.699999999997</v>
      </c>
      <c r="AL194" s="84">
        <f t="shared" si="15"/>
        <v>533572.88000000012</v>
      </c>
      <c r="AM194" s="24">
        <f t="shared" si="16"/>
        <v>649274.48</v>
      </c>
      <c r="AN194" s="25">
        <f t="shared" si="17"/>
        <v>731042.74</v>
      </c>
      <c r="AO194" s="16">
        <f t="shared" si="18"/>
        <v>-81768.260000000009</v>
      </c>
    </row>
    <row r="195" spans="1:41" ht="15" thickBot="1" x14ac:dyDescent="0.25">
      <c r="A195" s="62" t="s">
        <v>344</v>
      </c>
      <c r="B195" s="62" t="s">
        <v>54</v>
      </c>
      <c r="C195" s="86">
        <v>3397</v>
      </c>
      <c r="D195" s="87" t="s">
        <v>1001</v>
      </c>
      <c r="E195" s="56" t="s">
        <v>2274</v>
      </c>
      <c r="F195" s="121">
        <v>900015.62</v>
      </c>
      <c r="G195" s="121">
        <v>16321</v>
      </c>
      <c r="H195" s="121">
        <v>112810.32</v>
      </c>
      <c r="K195" s="56">
        <v>766933.09</v>
      </c>
      <c r="L195" s="56">
        <v>646370.66</v>
      </c>
      <c r="P195" s="270">
        <v>65200</v>
      </c>
      <c r="R195" s="270">
        <v>46525.26</v>
      </c>
      <c r="U195" s="56">
        <v>346409.94</v>
      </c>
      <c r="V195" s="56">
        <v>2987149.95</v>
      </c>
      <c r="W195" s="98">
        <v>429701.22</v>
      </c>
      <c r="Z195" s="98">
        <v>282040</v>
      </c>
      <c r="AB195" s="122">
        <v>516000</v>
      </c>
      <c r="AE195" s="122">
        <v>292325.71000000002</v>
      </c>
      <c r="AF195" s="122">
        <v>119467.4</v>
      </c>
      <c r="AJ195" s="83">
        <f t="shared" si="13"/>
        <v>1029146.94</v>
      </c>
      <c r="AK195" s="21">
        <f t="shared" si="14"/>
        <v>111725.26000000001</v>
      </c>
      <c r="AL195" s="84">
        <f t="shared" si="15"/>
        <v>917421.67999999993</v>
      </c>
      <c r="AM195" s="24">
        <f t="shared" si="16"/>
        <v>711741.22</v>
      </c>
      <c r="AN195" s="25">
        <f t="shared" si="17"/>
        <v>927793.11</v>
      </c>
      <c r="AO195" s="16">
        <f t="shared" si="18"/>
        <v>-216051.89</v>
      </c>
    </row>
    <row r="196" spans="1:41" ht="15" thickBot="1" x14ac:dyDescent="0.25">
      <c r="A196" s="62" t="s">
        <v>344</v>
      </c>
      <c r="B196" s="62" t="s">
        <v>54</v>
      </c>
      <c r="C196" s="86">
        <v>2599</v>
      </c>
      <c r="D196" s="87" t="s">
        <v>1002</v>
      </c>
      <c r="E196" s="56" t="s">
        <v>2275</v>
      </c>
      <c r="F196" s="121">
        <v>683425.82</v>
      </c>
      <c r="G196" s="121">
        <v>21903.08</v>
      </c>
      <c r="H196" s="121">
        <v>159412.68</v>
      </c>
      <c r="K196" s="56">
        <v>3294226.07</v>
      </c>
      <c r="L196" s="56">
        <v>310790.53000000003</v>
      </c>
      <c r="O196" s="270">
        <v>0</v>
      </c>
      <c r="P196" s="270">
        <v>0</v>
      </c>
      <c r="Q196" s="270">
        <v>16300</v>
      </c>
      <c r="R196" s="270">
        <v>934.57</v>
      </c>
      <c r="U196" s="56">
        <v>178471.18</v>
      </c>
      <c r="V196" s="56">
        <v>2987149.95</v>
      </c>
      <c r="W196" s="98">
        <v>278438.65999999997</v>
      </c>
      <c r="Z196" s="98">
        <v>622800</v>
      </c>
      <c r="AB196" s="122">
        <v>644507</v>
      </c>
      <c r="AE196" s="122">
        <v>328204.08</v>
      </c>
      <c r="AF196" s="122">
        <v>2362.36</v>
      </c>
      <c r="AJ196" s="83">
        <f t="shared" ref="AJ196:AJ222" si="19">SUM(F196:I196)</f>
        <v>864741.57999999984</v>
      </c>
      <c r="AK196" s="21">
        <f t="shared" si="14"/>
        <v>17234.57</v>
      </c>
      <c r="AL196" s="84">
        <f t="shared" si="15"/>
        <v>847507.00999999989</v>
      </c>
      <c r="AM196" s="24">
        <f t="shared" si="16"/>
        <v>901238.65999999992</v>
      </c>
      <c r="AN196" s="25">
        <f t="shared" si="17"/>
        <v>975073.44000000006</v>
      </c>
      <c r="AO196" s="16">
        <f t="shared" si="18"/>
        <v>-73834.780000000144</v>
      </c>
    </row>
    <row r="197" spans="1:41" ht="15" thickBot="1" x14ac:dyDescent="0.25">
      <c r="A197" s="62" t="s">
        <v>344</v>
      </c>
      <c r="B197" s="62" t="s">
        <v>54</v>
      </c>
      <c r="C197" s="86">
        <v>3184</v>
      </c>
      <c r="D197" s="87" t="s">
        <v>1003</v>
      </c>
      <c r="E197" s="56" t="s">
        <v>2276</v>
      </c>
      <c r="F197" s="121">
        <v>705536.02</v>
      </c>
      <c r="G197" s="121">
        <v>14143</v>
      </c>
      <c r="H197" s="121">
        <v>85347.66</v>
      </c>
      <c r="K197" s="56">
        <v>717973.06</v>
      </c>
      <c r="L197" s="56">
        <v>201064.39</v>
      </c>
      <c r="O197" s="270">
        <v>0</v>
      </c>
      <c r="P197" s="270">
        <v>19620</v>
      </c>
      <c r="R197" s="270">
        <v>200.47</v>
      </c>
      <c r="U197" s="56">
        <v>321933.95</v>
      </c>
      <c r="V197" s="56">
        <v>2090614.96</v>
      </c>
      <c r="W197" s="98">
        <v>320768.01</v>
      </c>
      <c r="Z197" s="98">
        <v>524305.1</v>
      </c>
      <c r="AA197" s="98">
        <v>7000</v>
      </c>
      <c r="AB197" s="122">
        <v>680305.1</v>
      </c>
      <c r="AE197" s="122">
        <v>228416.64000000001</v>
      </c>
      <c r="AF197" s="122">
        <v>67243.199999999997</v>
      </c>
      <c r="AG197" s="122">
        <v>0</v>
      </c>
      <c r="AJ197" s="83">
        <f t="shared" si="19"/>
        <v>805026.68</v>
      </c>
      <c r="AK197" s="21">
        <f t="shared" ref="AK197:AK222" si="20">SUM(O197:R197)</f>
        <v>19820.47</v>
      </c>
      <c r="AL197" s="84">
        <f t="shared" ref="AL197:AL222" si="21">AJ197-AK197</f>
        <v>785206.21000000008</v>
      </c>
      <c r="AM197" s="24">
        <f t="shared" ref="AM197:AM222" si="22">SUM(W197:AA197)</f>
        <v>852073.11</v>
      </c>
      <c r="AN197" s="25">
        <f t="shared" ref="AN197:AN222" si="23">SUM(AB197:AI197)</f>
        <v>975964.94</v>
      </c>
      <c r="AO197" s="16">
        <f t="shared" ref="AO197:AO222" si="24">AM197-AN197</f>
        <v>-123891.82999999996</v>
      </c>
    </row>
    <row r="198" spans="1:41" ht="15" thickBot="1" x14ac:dyDescent="0.25">
      <c r="A198" s="62" t="s">
        <v>344</v>
      </c>
      <c r="B198" s="62" t="s">
        <v>54</v>
      </c>
      <c r="C198" s="86">
        <v>4760</v>
      </c>
      <c r="D198" s="87" t="s">
        <v>1004</v>
      </c>
      <c r="E198" s="56" t="s">
        <v>2277</v>
      </c>
      <c r="F198" s="121">
        <v>771136.13</v>
      </c>
      <c r="G198" s="121">
        <v>242970.03</v>
      </c>
      <c r="H198" s="121">
        <v>130622.16</v>
      </c>
      <c r="K198" s="56">
        <v>574101.49</v>
      </c>
      <c r="L198" s="56">
        <v>559891.30000000005</v>
      </c>
      <c r="P198" s="270">
        <v>144395</v>
      </c>
      <c r="R198" s="270">
        <v>220</v>
      </c>
      <c r="U198" s="56">
        <v>-40532.050000000003</v>
      </c>
      <c r="V198" s="56">
        <v>433496.95</v>
      </c>
      <c r="W198" s="98">
        <v>719844.65</v>
      </c>
      <c r="Z198" s="98">
        <v>532880</v>
      </c>
      <c r="AB198" s="122">
        <v>733915</v>
      </c>
      <c r="AC198" s="122">
        <v>1200</v>
      </c>
      <c r="AE198" s="122">
        <v>339947.3</v>
      </c>
      <c r="AF198" s="122">
        <v>86761.14</v>
      </c>
      <c r="AJ198" s="83">
        <f t="shared" si="19"/>
        <v>1144728.32</v>
      </c>
      <c r="AK198" s="21">
        <f t="shared" si="20"/>
        <v>144615</v>
      </c>
      <c r="AL198" s="84">
        <f t="shared" si="21"/>
        <v>1000113.3200000001</v>
      </c>
      <c r="AM198" s="24">
        <f t="shared" si="22"/>
        <v>1252724.6499999999</v>
      </c>
      <c r="AN198" s="25">
        <f t="shared" si="23"/>
        <v>1161823.44</v>
      </c>
      <c r="AO198" s="16">
        <f t="shared" si="24"/>
        <v>90901.209999999963</v>
      </c>
    </row>
    <row r="199" spans="1:41" ht="15" thickBot="1" x14ac:dyDescent="0.25">
      <c r="A199" s="62" t="s">
        <v>347</v>
      </c>
      <c r="B199" s="62" t="s">
        <v>55</v>
      </c>
      <c r="C199" s="86">
        <v>3288</v>
      </c>
      <c r="D199" s="87" t="s">
        <v>1005</v>
      </c>
      <c r="E199" s="56" t="s">
        <v>2278</v>
      </c>
      <c r="F199" s="121">
        <v>932744.66</v>
      </c>
      <c r="G199" s="121">
        <v>0</v>
      </c>
      <c r="H199" s="121">
        <v>112064.89</v>
      </c>
      <c r="I199" s="121">
        <v>7374</v>
      </c>
      <c r="J199" s="56">
        <v>0</v>
      </c>
      <c r="K199" s="56">
        <v>1065924</v>
      </c>
      <c r="L199" s="56">
        <v>-241693.62</v>
      </c>
      <c r="M199" s="56">
        <v>0</v>
      </c>
      <c r="N199" s="56">
        <v>0</v>
      </c>
      <c r="O199" s="270">
        <v>28000</v>
      </c>
      <c r="P199" s="270">
        <v>120625.95</v>
      </c>
      <c r="Q199" s="270">
        <v>7640</v>
      </c>
      <c r="R199" s="270">
        <v>0</v>
      </c>
      <c r="S199" s="56">
        <v>0</v>
      </c>
      <c r="T199" s="56">
        <v>0</v>
      </c>
      <c r="U199" s="56">
        <v>-1731260.95</v>
      </c>
      <c r="V199" s="56">
        <v>4047651.72</v>
      </c>
      <c r="W199" s="98">
        <v>396510.45</v>
      </c>
      <c r="Z199" s="98">
        <v>532960</v>
      </c>
      <c r="AB199" s="122">
        <v>648260</v>
      </c>
      <c r="AD199" s="122">
        <v>5648</v>
      </c>
      <c r="AE199" s="122">
        <v>174619.72</v>
      </c>
      <c r="AF199" s="122">
        <v>499958.24</v>
      </c>
      <c r="AJ199" s="83">
        <f t="shared" si="19"/>
        <v>1052183.55</v>
      </c>
      <c r="AK199" s="21">
        <f t="shared" si="20"/>
        <v>156265.95000000001</v>
      </c>
      <c r="AL199" s="84">
        <f t="shared" si="21"/>
        <v>895917.60000000009</v>
      </c>
      <c r="AM199" s="24">
        <f t="shared" si="22"/>
        <v>929470.45</v>
      </c>
      <c r="AN199" s="25">
        <f t="shared" si="23"/>
        <v>1328485.96</v>
      </c>
      <c r="AO199" s="16">
        <f t="shared" si="24"/>
        <v>-399015.51</v>
      </c>
    </row>
    <row r="200" spans="1:41" ht="15" thickBot="1" x14ac:dyDescent="0.25">
      <c r="A200" s="62" t="s">
        <v>347</v>
      </c>
      <c r="B200" s="62" t="s">
        <v>55</v>
      </c>
      <c r="C200" s="86">
        <v>2561</v>
      </c>
      <c r="D200" s="87" t="s">
        <v>1006</v>
      </c>
      <c r="E200" s="56" t="s">
        <v>2279</v>
      </c>
      <c r="F200" s="121">
        <v>664060.84</v>
      </c>
      <c r="G200" s="121">
        <v>19400</v>
      </c>
      <c r="H200" s="121">
        <v>87796.98</v>
      </c>
      <c r="I200" s="121">
        <v>0</v>
      </c>
      <c r="K200" s="56">
        <v>832934.47</v>
      </c>
      <c r="L200" s="56">
        <v>317331.46999999997</v>
      </c>
      <c r="O200" s="270">
        <v>3500</v>
      </c>
      <c r="P200" s="270">
        <v>83700.73</v>
      </c>
      <c r="U200" s="56">
        <v>898871.81</v>
      </c>
      <c r="V200" s="56">
        <v>769808.6</v>
      </c>
      <c r="W200" s="98">
        <v>523857.51</v>
      </c>
      <c r="Z200" s="98">
        <v>395933</v>
      </c>
      <c r="AB200" s="122">
        <v>536023</v>
      </c>
      <c r="AE200" s="122">
        <v>189051.23</v>
      </c>
      <c r="AF200" s="122">
        <v>60149.36</v>
      </c>
      <c r="AJ200" s="83">
        <f t="shared" si="19"/>
        <v>771257.82</v>
      </c>
      <c r="AK200" s="21">
        <f t="shared" si="20"/>
        <v>87200.73</v>
      </c>
      <c r="AL200" s="84">
        <f t="shared" si="21"/>
        <v>684057.09</v>
      </c>
      <c r="AM200" s="24">
        <f t="shared" si="22"/>
        <v>919790.51</v>
      </c>
      <c r="AN200" s="25">
        <f t="shared" si="23"/>
        <v>785223.59</v>
      </c>
      <c r="AO200" s="16">
        <f t="shared" si="24"/>
        <v>134566.92000000004</v>
      </c>
    </row>
    <row r="201" spans="1:41" ht="15" thickBot="1" x14ac:dyDescent="0.25">
      <c r="A201" s="62" t="s">
        <v>347</v>
      </c>
      <c r="B201" s="62" t="s">
        <v>55</v>
      </c>
      <c r="C201" s="86">
        <v>3118</v>
      </c>
      <c r="D201" s="87" t="s">
        <v>1007</v>
      </c>
      <c r="E201" s="56" t="s">
        <v>2280</v>
      </c>
      <c r="F201" s="121">
        <v>66255.92</v>
      </c>
      <c r="G201" s="121">
        <v>136320.53</v>
      </c>
      <c r="H201" s="121">
        <v>38336.82</v>
      </c>
      <c r="I201" s="121">
        <v>0</v>
      </c>
      <c r="K201" s="56">
        <v>1007992.44</v>
      </c>
      <c r="L201" s="56">
        <v>186304.47</v>
      </c>
      <c r="O201" s="270">
        <v>8500</v>
      </c>
      <c r="P201" s="270">
        <v>21090</v>
      </c>
      <c r="Q201" s="270">
        <v>57679</v>
      </c>
      <c r="U201" s="56">
        <v>1838407.9</v>
      </c>
      <c r="W201" s="98">
        <v>268094.42</v>
      </c>
      <c r="X201" s="98">
        <v>195000</v>
      </c>
      <c r="Z201" s="98">
        <v>409136</v>
      </c>
      <c r="AB201" s="122">
        <v>631566</v>
      </c>
      <c r="AE201" s="122">
        <v>441303.58</v>
      </c>
      <c r="AF201" s="122">
        <v>54125</v>
      </c>
      <c r="AJ201" s="83">
        <f t="shared" si="19"/>
        <v>240913.27000000002</v>
      </c>
      <c r="AK201" s="21">
        <f t="shared" si="20"/>
        <v>87269</v>
      </c>
      <c r="AL201" s="84">
        <f t="shared" si="21"/>
        <v>153644.27000000002</v>
      </c>
      <c r="AM201" s="24">
        <f t="shared" si="22"/>
        <v>872230.41999999993</v>
      </c>
      <c r="AN201" s="25">
        <f t="shared" si="23"/>
        <v>1126994.58</v>
      </c>
      <c r="AO201" s="16">
        <f t="shared" si="24"/>
        <v>-254764.16000000015</v>
      </c>
    </row>
    <row r="202" spans="1:41" ht="15" thickBot="1" x14ac:dyDescent="0.25">
      <c r="A202" s="62" t="s">
        <v>347</v>
      </c>
      <c r="B202" s="62" t="s">
        <v>55</v>
      </c>
      <c r="C202" s="86">
        <v>1408</v>
      </c>
      <c r="D202" s="87" t="s">
        <v>1008</v>
      </c>
      <c r="E202" s="56" t="s">
        <v>2281</v>
      </c>
      <c r="F202" s="121">
        <v>325054.17</v>
      </c>
      <c r="G202" s="121">
        <v>0</v>
      </c>
      <c r="H202" s="121">
        <v>27965.7</v>
      </c>
      <c r="I202" s="121">
        <v>0</v>
      </c>
      <c r="K202" s="56">
        <v>870969.9</v>
      </c>
      <c r="L202" s="56">
        <v>388707.84000000003</v>
      </c>
      <c r="O202" s="270">
        <v>4000</v>
      </c>
      <c r="P202" s="270">
        <v>26900</v>
      </c>
      <c r="U202" s="56">
        <v>-537437.31000000006</v>
      </c>
      <c r="V202" s="56">
        <v>2464354.4300000002</v>
      </c>
      <c r="W202" s="98">
        <v>387809.58</v>
      </c>
      <c r="Z202" s="98">
        <v>324884</v>
      </c>
      <c r="AB202" s="122">
        <v>475444</v>
      </c>
      <c r="AE202" s="122">
        <v>159495.19</v>
      </c>
      <c r="AF202" s="122">
        <v>117065.33</v>
      </c>
      <c r="AJ202" s="83">
        <f t="shared" si="19"/>
        <v>353019.87</v>
      </c>
      <c r="AK202" s="21">
        <f t="shared" si="20"/>
        <v>30900</v>
      </c>
      <c r="AL202" s="84">
        <f t="shared" si="21"/>
        <v>322119.87</v>
      </c>
      <c r="AM202" s="24">
        <f t="shared" si="22"/>
        <v>712693.58000000007</v>
      </c>
      <c r="AN202" s="25">
        <f t="shared" si="23"/>
        <v>752004.5199999999</v>
      </c>
      <c r="AO202" s="16">
        <f t="shared" si="24"/>
        <v>-39310.939999999828</v>
      </c>
    </row>
    <row r="203" spans="1:41" ht="15" thickBot="1" x14ac:dyDescent="0.25">
      <c r="A203" s="62" t="s">
        <v>347</v>
      </c>
      <c r="B203" s="62" t="s">
        <v>55</v>
      </c>
      <c r="C203" s="86">
        <v>1888</v>
      </c>
      <c r="D203" s="87" t="s">
        <v>1009</v>
      </c>
      <c r="E203" s="56" t="s">
        <v>2282</v>
      </c>
      <c r="F203" s="121">
        <v>719498.9</v>
      </c>
      <c r="G203" s="121">
        <v>0</v>
      </c>
      <c r="H203" s="121">
        <v>178047.73</v>
      </c>
      <c r="K203" s="56">
        <v>1355142.09</v>
      </c>
      <c r="L203" s="56">
        <v>270893.96999999997</v>
      </c>
      <c r="O203" s="270">
        <v>76144</v>
      </c>
      <c r="P203" s="270">
        <v>96371.45</v>
      </c>
      <c r="U203" s="56">
        <v>1079706.33</v>
      </c>
      <c r="V203" s="56">
        <v>1488605.78</v>
      </c>
      <c r="W203" s="98">
        <v>495697.26</v>
      </c>
      <c r="Z203" s="98">
        <v>536716</v>
      </c>
      <c r="AB203" s="122">
        <v>786196</v>
      </c>
      <c r="AE203" s="122">
        <v>202109.14</v>
      </c>
      <c r="AF203" s="122">
        <v>104284.3</v>
      </c>
      <c r="AJ203" s="83">
        <f t="shared" si="19"/>
        <v>897546.63</v>
      </c>
      <c r="AK203" s="21">
        <f t="shared" si="20"/>
        <v>172515.45</v>
      </c>
      <c r="AL203" s="84">
        <f t="shared" si="21"/>
        <v>725031.17999999993</v>
      </c>
      <c r="AM203" s="24">
        <f t="shared" si="22"/>
        <v>1032413.26</v>
      </c>
      <c r="AN203" s="25">
        <f t="shared" si="23"/>
        <v>1092589.44</v>
      </c>
      <c r="AO203" s="16">
        <f t="shared" si="24"/>
        <v>-60176.179999999935</v>
      </c>
    </row>
    <row r="204" spans="1:41" ht="15" thickBot="1" x14ac:dyDescent="0.25">
      <c r="A204" s="62" t="s">
        <v>347</v>
      </c>
      <c r="B204" s="62" t="s">
        <v>55</v>
      </c>
      <c r="C204" s="86">
        <v>1058</v>
      </c>
      <c r="D204" s="87" t="s">
        <v>1010</v>
      </c>
      <c r="E204" s="56" t="s">
        <v>2283</v>
      </c>
      <c r="F204" s="121">
        <v>716223.32</v>
      </c>
      <c r="G204" s="121">
        <v>10400</v>
      </c>
      <c r="H204" s="121">
        <v>7820.9</v>
      </c>
      <c r="I204" s="121">
        <v>1415</v>
      </c>
      <c r="K204" s="56">
        <v>244519.96</v>
      </c>
      <c r="L204" s="56">
        <v>146920.23000000001</v>
      </c>
      <c r="O204" s="270">
        <v>52050</v>
      </c>
      <c r="P204" s="270">
        <v>16721.810000000001</v>
      </c>
      <c r="Q204" s="270">
        <v>400</v>
      </c>
      <c r="U204" s="56">
        <v>-1592681.02</v>
      </c>
      <c r="V204" s="56">
        <v>2328715.77</v>
      </c>
      <c r="W204" s="98">
        <v>366431.61</v>
      </c>
      <c r="X204" s="98">
        <v>205800</v>
      </c>
      <c r="Z204" s="98">
        <v>417480</v>
      </c>
      <c r="AB204" s="122">
        <v>467920</v>
      </c>
      <c r="AC204" s="122">
        <v>2400</v>
      </c>
      <c r="AE204" s="122">
        <v>164975.26</v>
      </c>
      <c r="AF204" s="122">
        <v>31216.5</v>
      </c>
      <c r="AJ204" s="83">
        <f t="shared" si="19"/>
        <v>735859.22</v>
      </c>
      <c r="AK204" s="21">
        <f t="shared" si="20"/>
        <v>69171.81</v>
      </c>
      <c r="AL204" s="84">
        <f t="shared" si="21"/>
        <v>666687.40999999992</v>
      </c>
      <c r="AM204" s="24">
        <f t="shared" si="22"/>
        <v>989711.61</v>
      </c>
      <c r="AN204" s="25">
        <f t="shared" si="23"/>
        <v>666511.76</v>
      </c>
      <c r="AO204" s="16">
        <f t="shared" si="24"/>
        <v>323199.84999999998</v>
      </c>
    </row>
    <row r="205" spans="1:41" ht="15" thickBot="1" x14ac:dyDescent="0.25">
      <c r="A205" s="62" t="s">
        <v>347</v>
      </c>
      <c r="B205" s="62" t="s">
        <v>55</v>
      </c>
      <c r="C205" s="86">
        <v>3487</v>
      </c>
      <c r="D205" s="87" t="s">
        <v>1011</v>
      </c>
      <c r="E205" s="56" t="s">
        <v>2284</v>
      </c>
      <c r="F205" s="121">
        <v>926602.23</v>
      </c>
      <c r="G205" s="121">
        <v>0</v>
      </c>
      <c r="H205" s="121">
        <v>150412.73000000001</v>
      </c>
      <c r="K205" s="56">
        <v>2291978.84</v>
      </c>
      <c r="L205" s="56">
        <v>434365.48</v>
      </c>
      <c r="O205" s="270">
        <v>13500</v>
      </c>
      <c r="P205" s="270">
        <v>0</v>
      </c>
      <c r="U205" s="56">
        <v>-320180.18</v>
      </c>
      <c r="V205" s="56">
        <v>4119895.74</v>
      </c>
      <c r="W205" s="98">
        <v>335366.69</v>
      </c>
      <c r="Z205" s="98">
        <v>442743</v>
      </c>
      <c r="AB205" s="122">
        <v>519643</v>
      </c>
      <c r="AE205" s="122">
        <v>226186.05</v>
      </c>
      <c r="AF205" s="122">
        <v>30426.92</v>
      </c>
      <c r="AJ205" s="83">
        <f t="shared" si="19"/>
        <v>1077014.96</v>
      </c>
      <c r="AK205" s="21">
        <f t="shared" si="20"/>
        <v>13500</v>
      </c>
      <c r="AL205" s="84">
        <f t="shared" si="21"/>
        <v>1063514.96</v>
      </c>
      <c r="AM205" s="24">
        <f t="shared" si="22"/>
        <v>778109.69</v>
      </c>
      <c r="AN205" s="25">
        <f t="shared" si="23"/>
        <v>776255.97000000009</v>
      </c>
      <c r="AO205" s="16">
        <f t="shared" si="24"/>
        <v>1853.7199999998556</v>
      </c>
    </row>
    <row r="206" spans="1:41" ht="15" thickBot="1" x14ac:dyDescent="0.25">
      <c r="A206" s="62" t="s">
        <v>347</v>
      </c>
      <c r="B206" s="62" t="s">
        <v>55</v>
      </c>
      <c r="C206" s="86">
        <v>2685</v>
      </c>
      <c r="D206" s="87" t="s">
        <v>1012</v>
      </c>
      <c r="E206" s="56" t="s">
        <v>2308</v>
      </c>
      <c r="F206" s="121">
        <v>830331.39</v>
      </c>
      <c r="G206" s="121">
        <v>44342.95</v>
      </c>
      <c r="H206" s="121">
        <v>109808.81</v>
      </c>
      <c r="K206" s="56">
        <v>666616.46</v>
      </c>
      <c r="L206" s="56">
        <v>71707.78</v>
      </c>
      <c r="O206" s="270">
        <v>22600</v>
      </c>
      <c r="P206" s="270">
        <v>68835.59</v>
      </c>
      <c r="U206" s="56">
        <v>-1374289.93</v>
      </c>
      <c r="V206" s="56">
        <v>2992215.82</v>
      </c>
      <c r="W206" s="98">
        <v>533582.65</v>
      </c>
      <c r="Z206" s="98">
        <v>770040</v>
      </c>
      <c r="AB206" s="122">
        <v>846357</v>
      </c>
      <c r="AD206" s="122">
        <v>5008</v>
      </c>
      <c r="AE206" s="122">
        <v>226640.27</v>
      </c>
      <c r="AF206" s="122">
        <v>89661.21</v>
      </c>
      <c r="AJ206" s="83">
        <f t="shared" si="19"/>
        <v>984483.14999999991</v>
      </c>
      <c r="AK206" s="21">
        <f t="shared" si="20"/>
        <v>91435.59</v>
      </c>
      <c r="AL206" s="84">
        <f t="shared" si="21"/>
        <v>893047.55999999994</v>
      </c>
      <c r="AM206" s="24">
        <f t="shared" si="22"/>
        <v>1303622.6499999999</v>
      </c>
      <c r="AN206" s="25">
        <f t="shared" si="23"/>
        <v>1167666.48</v>
      </c>
      <c r="AO206" s="16">
        <f t="shared" si="24"/>
        <v>135956.16999999993</v>
      </c>
    </row>
    <row r="207" spans="1:41" s="75" customFormat="1" ht="15" thickBot="1" x14ac:dyDescent="0.25">
      <c r="A207" s="264" t="s">
        <v>347</v>
      </c>
      <c r="B207" s="264" t="s">
        <v>55</v>
      </c>
      <c r="C207" s="107">
        <v>996</v>
      </c>
      <c r="D207" s="108" t="s">
        <v>1013</v>
      </c>
      <c r="E207" s="56" t="s">
        <v>2319</v>
      </c>
      <c r="F207" s="121">
        <v>365430.26</v>
      </c>
      <c r="G207" s="121">
        <v>5400</v>
      </c>
      <c r="H207" s="121">
        <v>29284.11</v>
      </c>
      <c r="I207" s="121"/>
      <c r="J207" s="56"/>
      <c r="K207" s="56">
        <v>1263159.5</v>
      </c>
      <c r="L207" s="56">
        <v>204143.39</v>
      </c>
      <c r="M207" s="56"/>
      <c r="N207" s="56"/>
      <c r="O207" s="270">
        <v>0</v>
      </c>
      <c r="P207" s="270">
        <v>20101.82</v>
      </c>
      <c r="Q207" s="270"/>
      <c r="R207" s="270"/>
      <c r="S207" s="56"/>
      <c r="T207" s="56"/>
      <c r="U207" s="56">
        <v>1010547.35</v>
      </c>
      <c r="V207" s="56">
        <v>889745.48</v>
      </c>
      <c r="W207" s="98">
        <v>303935.86</v>
      </c>
      <c r="X207" s="98">
        <v>91600</v>
      </c>
      <c r="Y207" s="98"/>
      <c r="Z207" s="98"/>
      <c r="AA207" s="98"/>
      <c r="AB207" s="122">
        <v>49830</v>
      </c>
      <c r="AC207" s="122"/>
      <c r="AD207" s="122">
        <v>8960</v>
      </c>
      <c r="AE207" s="122">
        <v>133803.60999999999</v>
      </c>
      <c r="AF207" s="122">
        <v>53565.52</v>
      </c>
      <c r="AG207" s="122"/>
      <c r="AH207" s="122"/>
      <c r="AI207" s="122"/>
      <c r="AJ207" s="83">
        <f t="shared" si="19"/>
        <v>400114.37</v>
      </c>
      <c r="AK207" s="21">
        <f t="shared" si="20"/>
        <v>20101.82</v>
      </c>
      <c r="AL207" s="84">
        <f t="shared" si="21"/>
        <v>380012.55</v>
      </c>
      <c r="AM207" s="24">
        <f t="shared" si="22"/>
        <v>395535.86</v>
      </c>
      <c r="AN207" s="25">
        <f t="shared" si="23"/>
        <v>246159.12999999998</v>
      </c>
      <c r="AO207" s="109">
        <f t="shared" si="24"/>
        <v>149376.73000000001</v>
      </c>
    </row>
    <row r="208" spans="1:41" ht="15" thickBot="1" x14ac:dyDescent="0.25">
      <c r="A208" s="62" t="s">
        <v>41</v>
      </c>
      <c r="B208" s="62" t="s">
        <v>42</v>
      </c>
      <c r="C208" s="86">
        <v>3443</v>
      </c>
      <c r="D208" s="87" t="s">
        <v>1014</v>
      </c>
      <c r="E208" s="56" t="s">
        <v>2285</v>
      </c>
      <c r="F208" s="121">
        <v>663949.19999999995</v>
      </c>
      <c r="G208" s="121">
        <v>50768</v>
      </c>
      <c r="H208" s="121">
        <v>85771.03</v>
      </c>
      <c r="K208" s="56">
        <v>1994974.03</v>
      </c>
      <c r="L208" s="56">
        <v>313867.44</v>
      </c>
      <c r="P208" s="270">
        <v>61598.01</v>
      </c>
      <c r="U208" s="56">
        <v>1458</v>
      </c>
      <c r="V208" s="56">
        <v>574807.30000000005</v>
      </c>
      <c r="W208" s="98">
        <v>558033.98</v>
      </c>
      <c r="Z208" s="98">
        <v>565322.5</v>
      </c>
      <c r="AB208" s="122">
        <v>659802.5</v>
      </c>
      <c r="AE208" s="122">
        <v>230613.52</v>
      </c>
      <c r="AF208" s="122">
        <v>120053.36</v>
      </c>
      <c r="AJ208" s="83">
        <f t="shared" si="19"/>
        <v>800488.23</v>
      </c>
      <c r="AK208" s="21">
        <f t="shared" si="20"/>
        <v>61598.01</v>
      </c>
      <c r="AL208" s="84">
        <f t="shared" si="21"/>
        <v>738890.22</v>
      </c>
      <c r="AM208" s="24">
        <f t="shared" si="22"/>
        <v>1123356.48</v>
      </c>
      <c r="AN208" s="25">
        <f t="shared" si="23"/>
        <v>1010469.38</v>
      </c>
      <c r="AO208" s="16">
        <f t="shared" si="24"/>
        <v>112887.09999999998</v>
      </c>
    </row>
    <row r="209" spans="1:41" ht="15" thickBot="1" x14ac:dyDescent="0.25">
      <c r="A209" s="62" t="s">
        <v>41</v>
      </c>
      <c r="B209" s="62" t="s">
        <v>42</v>
      </c>
      <c r="C209" s="86">
        <v>2891</v>
      </c>
      <c r="D209" s="87" t="s">
        <v>1015</v>
      </c>
      <c r="E209" s="56" t="s">
        <v>2286</v>
      </c>
      <c r="F209" s="121">
        <v>265574.67</v>
      </c>
      <c r="G209" s="121">
        <v>2677</v>
      </c>
      <c r="H209" s="121">
        <v>65227.73</v>
      </c>
      <c r="K209" s="56">
        <v>-844777.6</v>
      </c>
      <c r="L209" s="56">
        <v>52260.06</v>
      </c>
      <c r="O209" s="270">
        <v>18750</v>
      </c>
      <c r="P209" s="270">
        <v>51910.63</v>
      </c>
      <c r="U209" s="56">
        <v>-209</v>
      </c>
      <c r="V209" s="56">
        <v>2085517.75</v>
      </c>
      <c r="W209" s="98">
        <v>444113.8</v>
      </c>
      <c r="Y209" s="98">
        <v>472.5</v>
      </c>
      <c r="Z209" s="98">
        <v>126640</v>
      </c>
      <c r="AB209" s="122">
        <v>279217</v>
      </c>
      <c r="AE209" s="122">
        <v>154405.12</v>
      </c>
      <c r="AF209" s="122">
        <v>123832.59</v>
      </c>
      <c r="AJ209" s="83">
        <f t="shared" si="19"/>
        <v>333479.39999999997</v>
      </c>
      <c r="AK209" s="21">
        <f t="shared" si="20"/>
        <v>70660.63</v>
      </c>
      <c r="AL209" s="84">
        <f t="shared" si="21"/>
        <v>262818.76999999996</v>
      </c>
      <c r="AM209" s="24">
        <f t="shared" si="22"/>
        <v>571226.30000000005</v>
      </c>
      <c r="AN209" s="25">
        <f t="shared" si="23"/>
        <v>557454.71</v>
      </c>
      <c r="AO209" s="16">
        <f t="shared" si="24"/>
        <v>13771.590000000084</v>
      </c>
    </row>
    <row r="210" spans="1:41" ht="15" thickBot="1" x14ac:dyDescent="0.25">
      <c r="A210" s="62" t="s">
        <v>41</v>
      </c>
      <c r="B210" s="62" t="s">
        <v>42</v>
      </c>
      <c r="C210" s="86">
        <v>5426</v>
      </c>
      <c r="D210" s="87" t="s">
        <v>1016</v>
      </c>
      <c r="E210" s="56" t="s">
        <v>2287</v>
      </c>
      <c r="F210" s="121">
        <v>1208655.29</v>
      </c>
      <c r="G210" s="121">
        <v>33109</v>
      </c>
      <c r="H210" s="121">
        <v>161399.63</v>
      </c>
      <c r="K210" s="56">
        <v>879413.65</v>
      </c>
      <c r="L210" s="56">
        <v>446780.5</v>
      </c>
      <c r="O210" s="270">
        <v>1000</v>
      </c>
      <c r="P210" s="270">
        <v>91135</v>
      </c>
      <c r="S210" s="56">
        <v>15906</v>
      </c>
      <c r="V210" s="56">
        <v>2982894.62</v>
      </c>
      <c r="W210" s="98">
        <v>840207.92</v>
      </c>
      <c r="X210" s="98">
        <v>66250</v>
      </c>
      <c r="Z210" s="98">
        <v>736456</v>
      </c>
      <c r="AB210" s="122">
        <v>941309</v>
      </c>
      <c r="AE210" s="122">
        <v>296701.31</v>
      </c>
      <c r="AF210" s="122">
        <v>80512.12</v>
      </c>
      <c r="AJ210" s="83">
        <f t="shared" si="19"/>
        <v>1403163.92</v>
      </c>
      <c r="AK210" s="21">
        <f t="shared" si="20"/>
        <v>92135</v>
      </c>
      <c r="AL210" s="84">
        <f t="shared" si="21"/>
        <v>1311028.92</v>
      </c>
      <c r="AM210" s="24">
        <f t="shared" si="22"/>
        <v>1642913.92</v>
      </c>
      <c r="AN210" s="25">
        <f t="shared" si="23"/>
        <v>1318522.4300000002</v>
      </c>
      <c r="AO210" s="16">
        <f t="shared" si="24"/>
        <v>324391.48999999976</v>
      </c>
    </row>
    <row r="211" spans="1:41" ht="15" thickBot="1" x14ac:dyDescent="0.25">
      <c r="A211" s="62" t="s">
        <v>41</v>
      </c>
      <c r="B211" s="62" t="s">
        <v>42</v>
      </c>
      <c r="C211" s="86">
        <v>3183</v>
      </c>
      <c r="D211" s="87" t="s">
        <v>1017</v>
      </c>
      <c r="E211" s="56" t="s">
        <v>2311</v>
      </c>
      <c r="F211" s="121">
        <v>375402.82</v>
      </c>
      <c r="G211" s="121">
        <v>4610</v>
      </c>
      <c r="H211" s="121">
        <v>86835.3</v>
      </c>
      <c r="K211" s="56">
        <v>2193116.0099999998</v>
      </c>
      <c r="L211" s="56">
        <v>177154.17</v>
      </c>
      <c r="O211" s="270">
        <v>0</v>
      </c>
      <c r="P211" s="270">
        <v>80150.98</v>
      </c>
      <c r="V211" s="56">
        <v>2454994.11</v>
      </c>
      <c r="W211" s="98">
        <v>519869.35</v>
      </c>
      <c r="Z211" s="98">
        <v>525822.5</v>
      </c>
      <c r="AA211" s="98">
        <v>1288</v>
      </c>
      <c r="AB211" s="122">
        <v>611328.5</v>
      </c>
      <c r="AE211" s="122">
        <v>229618.66</v>
      </c>
      <c r="AF211" s="122">
        <v>85275.54</v>
      </c>
      <c r="AJ211" s="83">
        <f t="shared" si="19"/>
        <v>466848.12</v>
      </c>
      <c r="AK211" s="21">
        <f t="shared" si="20"/>
        <v>80150.98</v>
      </c>
      <c r="AL211" s="84">
        <f t="shared" si="21"/>
        <v>386697.14</v>
      </c>
      <c r="AM211" s="24">
        <f t="shared" si="22"/>
        <v>1046979.85</v>
      </c>
      <c r="AN211" s="25">
        <f t="shared" si="23"/>
        <v>926222.70000000007</v>
      </c>
      <c r="AO211" s="16">
        <f t="shared" si="24"/>
        <v>120757.14999999991</v>
      </c>
    </row>
    <row r="212" spans="1:41" ht="15" thickBot="1" x14ac:dyDescent="0.25">
      <c r="A212" s="62" t="s">
        <v>355</v>
      </c>
      <c r="B212" s="62" t="s">
        <v>56</v>
      </c>
      <c r="C212" s="86">
        <v>3850</v>
      </c>
      <c r="D212" s="87" t="s">
        <v>1018</v>
      </c>
      <c r="E212" s="56" t="s">
        <v>2288</v>
      </c>
      <c r="F212" s="121">
        <v>1258009.83</v>
      </c>
      <c r="G212" s="121">
        <v>188377.88</v>
      </c>
      <c r="H212" s="121">
        <v>124773.54</v>
      </c>
      <c r="K212" s="56">
        <v>1507162.02</v>
      </c>
      <c r="L212" s="56">
        <v>392951.75</v>
      </c>
      <c r="O212" s="270">
        <v>14240</v>
      </c>
      <c r="P212" s="270">
        <v>53461.93</v>
      </c>
      <c r="R212" s="270">
        <v>90</v>
      </c>
      <c r="U212" s="56">
        <v>3281871.5</v>
      </c>
      <c r="W212" s="98">
        <v>836479.07</v>
      </c>
      <c r="X212" s="98">
        <v>99500</v>
      </c>
      <c r="Z212" s="98">
        <v>487160</v>
      </c>
      <c r="AA212" s="98">
        <v>7000</v>
      </c>
      <c r="AB212" s="122">
        <v>682640</v>
      </c>
      <c r="AC212" s="122">
        <v>560</v>
      </c>
      <c r="AE212" s="122">
        <v>500540.54</v>
      </c>
      <c r="AF212" s="122">
        <v>78918.84</v>
      </c>
      <c r="AG212" s="122">
        <v>33989.1</v>
      </c>
      <c r="AJ212" s="83">
        <f t="shared" si="19"/>
        <v>1571161.25</v>
      </c>
      <c r="AK212" s="21">
        <f t="shared" si="20"/>
        <v>67791.929999999993</v>
      </c>
      <c r="AL212" s="84">
        <f t="shared" si="21"/>
        <v>1503369.32</v>
      </c>
      <c r="AM212" s="24">
        <f t="shared" si="22"/>
        <v>1430139.0699999998</v>
      </c>
      <c r="AN212" s="25">
        <f t="shared" si="23"/>
        <v>1296648.4800000002</v>
      </c>
      <c r="AO212" s="16">
        <f t="shared" si="24"/>
        <v>133490.58999999962</v>
      </c>
    </row>
    <row r="213" spans="1:41" ht="15" thickBot="1" x14ac:dyDescent="0.25">
      <c r="A213" s="62" t="s">
        <v>355</v>
      </c>
      <c r="B213" s="62" t="s">
        <v>56</v>
      </c>
      <c r="C213" s="86">
        <v>3381</v>
      </c>
      <c r="D213" s="87" t="s">
        <v>1019</v>
      </c>
      <c r="E213" s="56" t="s">
        <v>2289</v>
      </c>
      <c r="F213" s="121">
        <v>700572.68</v>
      </c>
      <c r="G213" s="121">
        <v>10256</v>
      </c>
      <c r="H213" s="121">
        <v>100392.28</v>
      </c>
      <c r="K213" s="56">
        <v>628705</v>
      </c>
      <c r="L213" s="56">
        <v>455253.32</v>
      </c>
      <c r="O213" s="270">
        <v>0</v>
      </c>
      <c r="P213" s="270">
        <v>32375</v>
      </c>
      <c r="R213" s="270">
        <v>110.46</v>
      </c>
      <c r="U213" s="56">
        <v>1733966.78</v>
      </c>
      <c r="W213" s="98">
        <v>36627.53</v>
      </c>
      <c r="Z213" s="98">
        <v>368000</v>
      </c>
      <c r="AA213" s="98">
        <v>573655.31000000006</v>
      </c>
      <c r="AB213" s="122">
        <v>560910</v>
      </c>
      <c r="AE213" s="122">
        <v>212734.88</v>
      </c>
      <c r="AF213" s="122">
        <v>52715.92</v>
      </c>
      <c r="AG213" s="122">
        <v>4506</v>
      </c>
      <c r="AI213" s="122">
        <v>840</v>
      </c>
      <c r="AJ213" s="83">
        <f t="shared" si="19"/>
        <v>811220.96000000008</v>
      </c>
      <c r="AK213" s="21">
        <f t="shared" si="20"/>
        <v>32485.46</v>
      </c>
      <c r="AL213" s="84">
        <f t="shared" si="21"/>
        <v>778735.50000000012</v>
      </c>
      <c r="AM213" s="24">
        <f t="shared" si="22"/>
        <v>978282.84000000008</v>
      </c>
      <c r="AN213" s="25">
        <f t="shared" si="23"/>
        <v>831706.8</v>
      </c>
      <c r="AO213" s="16">
        <f t="shared" si="24"/>
        <v>146576.04000000004</v>
      </c>
    </row>
    <row r="214" spans="1:41" ht="15" thickBot="1" x14ac:dyDescent="0.25">
      <c r="A214" s="62" t="s">
        <v>355</v>
      </c>
      <c r="B214" s="62" t="s">
        <v>56</v>
      </c>
      <c r="C214" s="86">
        <v>2640</v>
      </c>
      <c r="D214" s="87" t="s">
        <v>1020</v>
      </c>
      <c r="E214" s="56" t="s">
        <v>2290</v>
      </c>
      <c r="F214" s="121">
        <v>889614.1</v>
      </c>
      <c r="G214" s="121">
        <v>265194</v>
      </c>
      <c r="H214" s="121">
        <v>58318.080000000002</v>
      </c>
      <c r="K214" s="56">
        <v>1933632.49</v>
      </c>
      <c r="L214" s="56">
        <v>97609.05</v>
      </c>
      <c r="O214" s="270">
        <v>4800</v>
      </c>
      <c r="P214" s="270">
        <v>173476.06</v>
      </c>
      <c r="U214" s="56">
        <v>2788476.86</v>
      </c>
      <c r="W214" s="98">
        <v>639633.69999999995</v>
      </c>
      <c r="Z214" s="98">
        <v>320000</v>
      </c>
      <c r="AB214" s="122">
        <v>507934</v>
      </c>
      <c r="AC214" s="122">
        <v>3140</v>
      </c>
      <c r="AE214" s="122">
        <v>153986.22</v>
      </c>
      <c r="AF214" s="122">
        <v>63922.68</v>
      </c>
      <c r="AJ214" s="83">
        <f t="shared" si="19"/>
        <v>1213126.1800000002</v>
      </c>
      <c r="AK214" s="21">
        <f t="shared" si="20"/>
        <v>178276.06</v>
      </c>
      <c r="AL214" s="84">
        <f t="shared" si="21"/>
        <v>1034850.1200000001</v>
      </c>
      <c r="AM214" s="24">
        <f t="shared" si="22"/>
        <v>959633.7</v>
      </c>
      <c r="AN214" s="25">
        <f t="shared" si="23"/>
        <v>728982.9</v>
      </c>
      <c r="AO214" s="16">
        <f t="shared" si="24"/>
        <v>230650.79999999993</v>
      </c>
    </row>
    <row r="215" spans="1:41" ht="15" thickBot="1" x14ac:dyDescent="0.25">
      <c r="A215" s="62" t="s">
        <v>355</v>
      </c>
      <c r="B215" s="62" t="s">
        <v>56</v>
      </c>
      <c r="C215" s="86">
        <v>5792</v>
      </c>
      <c r="D215" s="87" t="s">
        <v>1021</v>
      </c>
      <c r="E215" s="56" t="s">
        <v>2291</v>
      </c>
      <c r="F215" s="121">
        <v>1772017.56</v>
      </c>
      <c r="G215" s="121">
        <v>43128</v>
      </c>
      <c r="H215" s="121">
        <v>129279.73</v>
      </c>
      <c r="K215" s="56">
        <v>1899169.18</v>
      </c>
      <c r="L215" s="56">
        <v>1023234.64</v>
      </c>
      <c r="O215" s="270">
        <v>4000</v>
      </c>
      <c r="P215" s="270">
        <v>56764.1</v>
      </c>
      <c r="R215" s="270">
        <v>325.89999999999998</v>
      </c>
      <c r="U215" s="56">
        <v>-787794.2</v>
      </c>
      <c r="V215" s="56">
        <v>5060758.04</v>
      </c>
      <c r="W215" s="98">
        <v>1229503.8799999999</v>
      </c>
      <c r="X215" s="98">
        <v>194043</v>
      </c>
      <c r="Z215" s="98">
        <v>681800</v>
      </c>
      <c r="AB215" s="122">
        <v>1005820</v>
      </c>
      <c r="AD215" s="122">
        <v>2640</v>
      </c>
      <c r="AE215" s="122">
        <v>450759.09</v>
      </c>
      <c r="AF215" s="122">
        <v>90397.52</v>
      </c>
      <c r="AG215" s="122">
        <v>11393.5</v>
      </c>
      <c r="AI215" s="122">
        <v>1680</v>
      </c>
      <c r="AJ215" s="83">
        <f t="shared" si="19"/>
        <v>1944425.29</v>
      </c>
      <c r="AK215" s="21">
        <f t="shared" si="20"/>
        <v>61090</v>
      </c>
      <c r="AL215" s="84">
        <f t="shared" si="21"/>
        <v>1883335.29</v>
      </c>
      <c r="AM215" s="24">
        <f t="shared" si="22"/>
        <v>2105346.88</v>
      </c>
      <c r="AN215" s="25">
        <f t="shared" si="23"/>
        <v>1562690.11</v>
      </c>
      <c r="AO215" s="16">
        <f t="shared" si="24"/>
        <v>542656.76999999979</v>
      </c>
    </row>
    <row r="216" spans="1:41" ht="15" thickBot="1" x14ac:dyDescent="0.25">
      <c r="A216" s="62" t="s">
        <v>355</v>
      </c>
      <c r="B216" s="62" t="s">
        <v>56</v>
      </c>
      <c r="C216" s="86">
        <v>1533</v>
      </c>
      <c r="D216" s="87" t="s">
        <v>1022</v>
      </c>
      <c r="E216" s="56" t="s">
        <v>2312</v>
      </c>
      <c r="F216" s="121">
        <v>686172</v>
      </c>
      <c r="G216" s="121">
        <v>18383.03</v>
      </c>
      <c r="H216" s="121">
        <v>102839.03999999999</v>
      </c>
      <c r="K216" s="56">
        <v>148016.10999999999</v>
      </c>
      <c r="L216" s="56">
        <v>295457.73</v>
      </c>
      <c r="O216" s="270">
        <v>0</v>
      </c>
      <c r="P216" s="270">
        <v>29047</v>
      </c>
      <c r="R216" s="270">
        <v>362.67</v>
      </c>
      <c r="U216" s="56">
        <v>-716538.56</v>
      </c>
      <c r="V216" s="56">
        <v>1741122.88</v>
      </c>
      <c r="W216" s="98">
        <v>555289.05000000005</v>
      </c>
      <c r="X216" s="98">
        <v>13525</v>
      </c>
      <c r="Z216" s="98">
        <v>336440</v>
      </c>
      <c r="AA216" s="98">
        <v>1500</v>
      </c>
      <c r="AB216" s="122">
        <v>484140</v>
      </c>
      <c r="AC216" s="122">
        <v>2990</v>
      </c>
      <c r="AE216" s="122">
        <v>154528.88</v>
      </c>
      <c r="AF216" s="122">
        <v>54269.88</v>
      </c>
      <c r="AG216" s="122">
        <v>8039.37</v>
      </c>
      <c r="AJ216" s="83">
        <f t="shared" si="19"/>
        <v>807394.07000000007</v>
      </c>
      <c r="AK216" s="21">
        <f t="shared" si="20"/>
        <v>29409.67</v>
      </c>
      <c r="AL216" s="84">
        <f t="shared" si="21"/>
        <v>777984.4</v>
      </c>
      <c r="AM216" s="24">
        <f t="shared" si="22"/>
        <v>906754.05</v>
      </c>
      <c r="AN216" s="25">
        <f t="shared" si="23"/>
        <v>703968.13</v>
      </c>
      <c r="AO216" s="16">
        <f t="shared" si="24"/>
        <v>202785.92000000004</v>
      </c>
    </row>
    <row r="217" spans="1:41" ht="15" thickBot="1" x14ac:dyDescent="0.25">
      <c r="A217" s="62" t="s">
        <v>358</v>
      </c>
      <c r="B217" s="62" t="s">
        <v>45</v>
      </c>
      <c r="C217" s="86">
        <v>6007</v>
      </c>
      <c r="D217" s="87" t="s">
        <v>1023</v>
      </c>
      <c r="E217" s="56" t="s">
        <v>2167</v>
      </c>
      <c r="F217" s="121">
        <v>704981.11</v>
      </c>
      <c r="G217" s="121">
        <v>31904.75</v>
      </c>
      <c r="H217" s="121">
        <v>53410.34</v>
      </c>
      <c r="K217" s="56">
        <v>956618.7</v>
      </c>
      <c r="L217" s="56">
        <v>638319.67000000004</v>
      </c>
      <c r="P217" s="270">
        <v>33784.980000000003</v>
      </c>
      <c r="R217" s="270">
        <v>280</v>
      </c>
      <c r="S217" s="56">
        <v>51750</v>
      </c>
      <c r="U217" s="56">
        <v>145207.03</v>
      </c>
      <c r="V217" s="56">
        <v>3760347.17</v>
      </c>
      <c r="W217" s="98">
        <v>975813.25</v>
      </c>
      <c r="X217" s="98">
        <v>220460</v>
      </c>
      <c r="Z217" s="98">
        <v>511896</v>
      </c>
      <c r="AA217" s="98">
        <v>14000</v>
      </c>
      <c r="AB217" s="122">
        <v>874196</v>
      </c>
      <c r="AE217" s="122">
        <v>337195</v>
      </c>
      <c r="AF217" s="122">
        <v>92919.64</v>
      </c>
      <c r="AJ217" s="83">
        <f t="shared" si="19"/>
        <v>790296.2</v>
      </c>
      <c r="AK217" s="21">
        <f t="shared" si="20"/>
        <v>34064.980000000003</v>
      </c>
      <c r="AL217" s="84">
        <f t="shared" si="21"/>
        <v>756231.22</v>
      </c>
      <c r="AM217" s="24">
        <f t="shared" si="22"/>
        <v>1722169.25</v>
      </c>
      <c r="AN217" s="25">
        <f t="shared" si="23"/>
        <v>1304310.6399999999</v>
      </c>
      <c r="AO217" s="16">
        <f t="shared" si="24"/>
        <v>417858.6100000001</v>
      </c>
    </row>
    <row r="218" spans="1:41" ht="15" thickBot="1" x14ac:dyDescent="0.25">
      <c r="A218" s="62" t="s">
        <v>358</v>
      </c>
      <c r="B218" s="62" t="s">
        <v>45</v>
      </c>
      <c r="C218" s="86">
        <v>2330</v>
      </c>
      <c r="D218" s="87" t="s">
        <v>1024</v>
      </c>
      <c r="E218" s="56" t="s">
        <v>2170</v>
      </c>
      <c r="F218" s="121">
        <v>310232.62</v>
      </c>
      <c r="G218" s="121">
        <v>48570.66</v>
      </c>
      <c r="H218" s="121">
        <v>511494.16</v>
      </c>
      <c r="K218" s="56">
        <v>128344.93</v>
      </c>
      <c r="L218" s="56">
        <v>67164.759999999995</v>
      </c>
      <c r="O218" s="270">
        <v>2900</v>
      </c>
      <c r="P218" s="270">
        <v>25301.18</v>
      </c>
      <c r="R218" s="270">
        <v>247.9</v>
      </c>
      <c r="U218" s="56">
        <v>402558.04</v>
      </c>
      <c r="V218" s="56">
        <v>2267172.48</v>
      </c>
      <c r="W218" s="98">
        <v>644751.18999999994</v>
      </c>
      <c r="Z218" s="98">
        <v>335010</v>
      </c>
      <c r="AB218" s="122">
        <v>483910.6</v>
      </c>
      <c r="AE218" s="122">
        <v>128953.2</v>
      </c>
      <c r="AF218" s="122">
        <v>39474.32</v>
      </c>
      <c r="AG218" s="122">
        <v>35323.82</v>
      </c>
      <c r="AJ218" s="83">
        <f t="shared" si="19"/>
        <v>870297.44</v>
      </c>
      <c r="AK218" s="21">
        <f t="shared" si="20"/>
        <v>28449.08</v>
      </c>
      <c r="AL218" s="84">
        <f t="shared" si="21"/>
        <v>841848.36</v>
      </c>
      <c r="AM218" s="24">
        <f t="shared" si="22"/>
        <v>979761.19</v>
      </c>
      <c r="AN218" s="25">
        <f t="shared" si="23"/>
        <v>687661.93999999983</v>
      </c>
      <c r="AO218" s="16">
        <f t="shared" si="24"/>
        <v>292099.25000000012</v>
      </c>
    </row>
    <row r="219" spans="1:41" ht="15" thickBot="1" x14ac:dyDescent="0.25">
      <c r="A219" s="62" t="s">
        <v>358</v>
      </c>
      <c r="B219" s="62" t="s">
        <v>45</v>
      </c>
      <c r="C219" s="86">
        <v>2684</v>
      </c>
      <c r="D219" s="87" t="s">
        <v>1025</v>
      </c>
      <c r="E219" s="56" t="s">
        <v>2171</v>
      </c>
      <c r="F219" s="121">
        <v>424593.14</v>
      </c>
      <c r="G219" s="121">
        <v>24993.25</v>
      </c>
      <c r="H219" s="121">
        <v>151553.12</v>
      </c>
      <c r="K219" s="56">
        <v>275185.08</v>
      </c>
      <c r="L219" s="56">
        <v>254825.1</v>
      </c>
      <c r="O219" s="270">
        <v>3320</v>
      </c>
      <c r="P219" s="270">
        <v>28640</v>
      </c>
      <c r="R219" s="270">
        <v>26774.49</v>
      </c>
      <c r="U219" s="56">
        <v>39636.400000000001</v>
      </c>
      <c r="V219" s="56">
        <v>1870864.76</v>
      </c>
      <c r="W219" s="98">
        <v>571890.39</v>
      </c>
      <c r="Z219" s="98">
        <v>515324</v>
      </c>
      <c r="AB219" s="122">
        <v>628922.80000000005</v>
      </c>
      <c r="AE219" s="122">
        <v>227775.93</v>
      </c>
      <c r="AF219" s="122">
        <v>76173.600000000006</v>
      </c>
      <c r="AJ219" s="83">
        <f t="shared" si="19"/>
        <v>601139.51</v>
      </c>
      <c r="AK219" s="21">
        <f t="shared" si="20"/>
        <v>58734.490000000005</v>
      </c>
      <c r="AL219" s="84">
        <f t="shared" si="21"/>
        <v>542405.02</v>
      </c>
      <c r="AM219" s="24">
        <f t="shared" si="22"/>
        <v>1087214.3900000001</v>
      </c>
      <c r="AN219" s="25">
        <f t="shared" si="23"/>
        <v>932872.33</v>
      </c>
      <c r="AO219" s="16">
        <f t="shared" si="24"/>
        <v>154342.06000000017</v>
      </c>
    </row>
    <row r="220" spans="1:41" ht="15" thickBot="1" x14ac:dyDescent="0.25">
      <c r="A220" s="62" t="s">
        <v>358</v>
      </c>
      <c r="B220" s="62" t="s">
        <v>45</v>
      </c>
      <c r="C220" s="86">
        <v>7170</v>
      </c>
      <c r="D220" s="87" t="s">
        <v>1026</v>
      </c>
      <c r="E220" s="56" t="s">
        <v>2175</v>
      </c>
      <c r="F220" s="121">
        <v>1195569.32</v>
      </c>
      <c r="G220" s="121">
        <v>57900.6</v>
      </c>
      <c r="H220" s="121">
        <v>356810.26</v>
      </c>
      <c r="K220" s="56">
        <v>622260.9</v>
      </c>
      <c r="L220" s="56">
        <v>370006.02</v>
      </c>
      <c r="O220" s="270">
        <v>7753</v>
      </c>
      <c r="P220" s="270">
        <v>97035.1</v>
      </c>
      <c r="R220" s="270">
        <v>3128</v>
      </c>
      <c r="U220" s="56">
        <v>-66854.13</v>
      </c>
      <c r="V220" s="56">
        <v>4524693.96</v>
      </c>
      <c r="W220" s="98">
        <v>2572958.3199999998</v>
      </c>
      <c r="Z220" s="98">
        <v>475383.8</v>
      </c>
      <c r="AB220" s="122">
        <v>871395.2</v>
      </c>
      <c r="AE220" s="122">
        <v>347941.37</v>
      </c>
      <c r="AF220" s="122">
        <v>624886.51</v>
      </c>
      <c r="AG220" s="122">
        <v>0</v>
      </c>
      <c r="AI220" s="122">
        <v>478989</v>
      </c>
      <c r="AJ220" s="83">
        <f t="shared" si="19"/>
        <v>1610280.1800000002</v>
      </c>
      <c r="AK220" s="21">
        <f t="shared" si="20"/>
        <v>107916.1</v>
      </c>
      <c r="AL220" s="84">
        <f t="shared" si="21"/>
        <v>1502364.08</v>
      </c>
      <c r="AM220" s="24">
        <f t="shared" si="22"/>
        <v>3048342.1199999996</v>
      </c>
      <c r="AN220" s="25">
        <f t="shared" si="23"/>
        <v>2323212.08</v>
      </c>
      <c r="AO220" s="16">
        <f t="shared" si="24"/>
        <v>725130.03999999957</v>
      </c>
    </row>
    <row r="221" spans="1:41" x14ac:dyDescent="0.2">
      <c r="D221" s="62" t="s">
        <v>28</v>
      </c>
      <c r="AJ221" s="83">
        <f t="shared" si="19"/>
        <v>0</v>
      </c>
      <c r="AK221" s="21">
        <f t="shared" si="20"/>
        <v>0</v>
      </c>
      <c r="AL221" s="84">
        <f t="shared" si="21"/>
        <v>0</v>
      </c>
      <c r="AM221" s="24">
        <f t="shared" si="22"/>
        <v>0</v>
      </c>
      <c r="AN221" s="25">
        <f t="shared" si="23"/>
        <v>0</v>
      </c>
      <c r="AO221" s="16">
        <f t="shared" si="24"/>
        <v>0</v>
      </c>
    </row>
    <row r="222" spans="1:41" x14ac:dyDescent="0.2">
      <c r="D222" s="62" t="s">
        <v>30</v>
      </c>
      <c r="AJ222" s="83">
        <f t="shared" si="19"/>
        <v>0</v>
      </c>
      <c r="AK222" s="21">
        <f t="shared" si="20"/>
        <v>0</v>
      </c>
      <c r="AL222" s="84">
        <f t="shared" si="21"/>
        <v>0</v>
      </c>
      <c r="AM222" s="24">
        <f t="shared" si="22"/>
        <v>0</v>
      </c>
      <c r="AN222" s="25">
        <f t="shared" si="23"/>
        <v>0</v>
      </c>
      <c r="AO222" s="16">
        <f t="shared" si="24"/>
        <v>0</v>
      </c>
    </row>
  </sheetData>
  <autoFilter ref="A1:AP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zoomScale="110" zoomScaleNormal="110" workbookViewId="0">
      <selection activeCell="AB1" sqref="A1:AB1048576"/>
    </sheetView>
  </sheetViews>
  <sheetFormatPr defaultColWidth="17.75" defaultRowHeight="14.25" x14ac:dyDescent="0.2"/>
  <cols>
    <col min="1" max="1" width="20.625" style="56" customWidth="1"/>
    <col min="2" max="4" width="17.75" style="121"/>
    <col min="5" max="6" width="17.75" style="56"/>
    <col min="7" max="10" width="17.75" style="270"/>
    <col min="11" max="14" width="17.75" style="56"/>
    <col min="15" max="20" width="17.75" style="98"/>
    <col min="21" max="27" width="17.75" style="122"/>
    <col min="28" max="28" width="33.125" style="122" bestFit="1" customWidth="1"/>
    <col min="29" max="31" width="17.75" style="56"/>
    <col min="32" max="32" width="33.5" style="56" bestFit="1" customWidth="1"/>
    <col min="33" max="16384" width="17.75" style="56"/>
  </cols>
  <sheetData>
    <row r="1" spans="1:28" x14ac:dyDescent="0.2">
      <c r="A1" s="56" t="s">
        <v>590</v>
      </c>
      <c r="B1" s="121" t="s">
        <v>1439</v>
      </c>
      <c r="C1" s="121" t="s">
        <v>1440</v>
      </c>
      <c r="D1" s="121" t="s">
        <v>1441</v>
      </c>
      <c r="E1" s="56" t="s">
        <v>1443</v>
      </c>
      <c r="F1" s="56" t="s">
        <v>1444</v>
      </c>
      <c r="G1" s="270" t="s">
        <v>1447</v>
      </c>
      <c r="H1" s="270" t="s">
        <v>1448</v>
      </c>
      <c r="I1" s="270" t="s">
        <v>1449</v>
      </c>
      <c r="J1" s="270" t="s">
        <v>1450</v>
      </c>
      <c r="K1" s="56" t="s">
        <v>1451</v>
      </c>
      <c r="L1" s="56" t="s">
        <v>1452</v>
      </c>
      <c r="M1" s="56" t="s">
        <v>1453</v>
      </c>
      <c r="N1" s="56" t="s">
        <v>1454</v>
      </c>
      <c r="O1" s="98" t="s">
        <v>1456</v>
      </c>
      <c r="P1" s="98" t="s">
        <v>1457</v>
      </c>
      <c r="Q1" s="98" t="s">
        <v>1458</v>
      </c>
      <c r="R1" s="98" t="s">
        <v>1904</v>
      </c>
      <c r="S1" s="98" t="s">
        <v>1459</v>
      </c>
      <c r="T1" s="98" t="s">
        <v>1460</v>
      </c>
      <c r="U1" s="122" t="s">
        <v>1461</v>
      </c>
      <c r="V1" s="122" t="s">
        <v>1462</v>
      </c>
      <c r="W1" s="122" t="s">
        <v>1463</v>
      </c>
      <c r="X1" s="122" t="s">
        <v>1464</v>
      </c>
      <c r="Y1" s="122" t="s">
        <v>1465</v>
      </c>
      <c r="Z1" s="122" t="s">
        <v>1905</v>
      </c>
      <c r="AA1" s="122" t="s">
        <v>1467</v>
      </c>
      <c r="AB1" s="122" t="s">
        <v>1468</v>
      </c>
    </row>
    <row r="2" spans="1:28" x14ac:dyDescent="0.2">
      <c r="A2" s="56" t="s">
        <v>591</v>
      </c>
      <c r="B2" s="121" t="s">
        <v>1469</v>
      </c>
      <c r="C2" s="121" t="s">
        <v>1470</v>
      </c>
      <c r="D2" s="121" t="s">
        <v>1471</v>
      </c>
      <c r="E2" s="56" t="s">
        <v>1473</v>
      </c>
      <c r="F2" s="56" t="s">
        <v>1474</v>
      </c>
      <c r="G2" s="270" t="s">
        <v>1477</v>
      </c>
      <c r="H2" s="270" t="s">
        <v>1478</v>
      </c>
      <c r="I2" s="270" t="s">
        <v>1479</v>
      </c>
      <c r="J2" s="270" t="s">
        <v>1480</v>
      </c>
      <c r="K2" s="56" t="s">
        <v>1481</v>
      </c>
      <c r="L2" s="56" t="s">
        <v>1482</v>
      </c>
      <c r="M2" s="56" t="s">
        <v>1483</v>
      </c>
      <c r="N2" s="56" t="s">
        <v>1484</v>
      </c>
      <c r="O2" s="98" t="s">
        <v>1486</v>
      </c>
      <c r="P2" s="98" t="s">
        <v>1487</v>
      </c>
      <c r="Q2" s="98" t="s">
        <v>1488</v>
      </c>
      <c r="R2" s="98" t="s">
        <v>1906</v>
      </c>
      <c r="S2" s="98" t="s">
        <v>1489</v>
      </c>
      <c r="T2" s="98" t="s">
        <v>1490</v>
      </c>
      <c r="U2" s="122" t="s">
        <v>1491</v>
      </c>
      <c r="V2" s="122" t="s">
        <v>1492</v>
      </c>
      <c r="W2" s="122" t="s">
        <v>1493</v>
      </c>
      <c r="X2" s="122" t="s">
        <v>1494</v>
      </c>
      <c r="Y2" s="122" t="s">
        <v>1495</v>
      </c>
      <c r="Z2" s="122" t="s">
        <v>1907</v>
      </c>
      <c r="AA2" s="122" t="s">
        <v>1497</v>
      </c>
      <c r="AB2" s="122" t="s">
        <v>1498</v>
      </c>
    </row>
    <row r="3" spans="1:28" x14ac:dyDescent="0.2">
      <c r="A3" s="56" t="s">
        <v>592</v>
      </c>
      <c r="B3" s="121">
        <v>63312516.200000003</v>
      </c>
      <c r="C3" s="121">
        <v>2415489.63</v>
      </c>
      <c r="D3" s="121">
        <v>8686360.5199999996</v>
      </c>
      <c r="E3" s="56">
        <v>127911630.11</v>
      </c>
      <c r="F3" s="56">
        <v>15791431.439999999</v>
      </c>
      <c r="G3" s="270">
        <v>380744</v>
      </c>
      <c r="H3" s="270">
        <v>3354074.73</v>
      </c>
      <c r="I3" s="270">
        <v>2527689.71</v>
      </c>
      <c r="J3" s="270">
        <v>127212.18</v>
      </c>
      <c r="K3" s="56">
        <v>2135581.87</v>
      </c>
      <c r="L3" s="56">
        <v>-12154050.18</v>
      </c>
      <c r="M3" s="56">
        <v>3479880.7</v>
      </c>
      <c r="N3" s="56">
        <v>224399334.74000001</v>
      </c>
      <c r="O3" s="98">
        <v>65655029.32</v>
      </c>
      <c r="P3" s="98">
        <v>591483.31000000006</v>
      </c>
      <c r="Q3" s="98">
        <v>7890.56</v>
      </c>
      <c r="R3" s="98">
        <v>30</v>
      </c>
      <c r="S3" s="98">
        <v>51024456.07</v>
      </c>
      <c r="T3" s="98">
        <v>3865923.65</v>
      </c>
      <c r="U3" s="122">
        <v>72304861.170000002</v>
      </c>
      <c r="V3" s="122">
        <v>160054</v>
      </c>
      <c r="W3" s="122">
        <v>69961</v>
      </c>
      <c r="X3" s="122">
        <v>25647155.09</v>
      </c>
      <c r="Y3" s="122">
        <v>26210239.579999998</v>
      </c>
      <c r="Z3" s="122">
        <v>8560.5</v>
      </c>
      <c r="AA3" s="122">
        <v>60022</v>
      </c>
      <c r="AB3" s="122">
        <v>675123</v>
      </c>
    </row>
    <row r="4" spans="1:28" x14ac:dyDescent="0.2">
      <c r="A4" s="56" t="s">
        <v>1908</v>
      </c>
      <c r="B4" s="121">
        <v>827033.15</v>
      </c>
      <c r="C4" s="121">
        <v>21278</v>
      </c>
      <c r="D4" s="121">
        <v>120847.31</v>
      </c>
      <c r="E4" s="56">
        <v>4621082.26</v>
      </c>
      <c r="F4" s="56">
        <v>116912.1</v>
      </c>
      <c r="H4" s="270">
        <v>12717.25</v>
      </c>
      <c r="J4" s="270">
        <v>229</v>
      </c>
      <c r="K4" s="56">
        <v>54570</v>
      </c>
      <c r="M4" s="56">
        <v>14475.97</v>
      </c>
      <c r="N4" s="56">
        <v>1723269</v>
      </c>
      <c r="O4" s="98">
        <v>535513.55000000005</v>
      </c>
      <c r="S4" s="98">
        <v>858202.5</v>
      </c>
      <c r="T4" s="98">
        <v>90420</v>
      </c>
      <c r="U4" s="122">
        <v>1017142.5</v>
      </c>
      <c r="X4" s="122">
        <v>301269.62</v>
      </c>
      <c r="Y4" s="122">
        <v>111985.56</v>
      </c>
      <c r="AB4" s="122">
        <v>34072</v>
      </c>
    </row>
    <row r="5" spans="1:28" x14ac:dyDescent="0.2">
      <c r="A5" s="56" t="s">
        <v>1909</v>
      </c>
      <c r="B5" s="121">
        <v>119870.32</v>
      </c>
      <c r="C5" s="121">
        <v>0</v>
      </c>
      <c r="D5" s="121">
        <v>158926.56</v>
      </c>
      <c r="E5" s="56">
        <v>662589.01</v>
      </c>
      <c r="F5" s="56">
        <v>249632.52</v>
      </c>
      <c r="G5" s="270">
        <v>3650</v>
      </c>
      <c r="J5" s="270">
        <v>326</v>
      </c>
      <c r="K5" s="56">
        <v>228080</v>
      </c>
      <c r="M5" s="56">
        <v>1792.09</v>
      </c>
      <c r="N5" s="56">
        <v>1740746.12</v>
      </c>
      <c r="O5" s="98">
        <v>287737.38</v>
      </c>
      <c r="P5" s="98">
        <v>16300</v>
      </c>
      <c r="S5" s="98">
        <v>379694</v>
      </c>
      <c r="T5" s="98">
        <v>189670</v>
      </c>
      <c r="U5" s="122">
        <v>431994</v>
      </c>
      <c r="X5" s="122">
        <v>244469.42</v>
      </c>
      <c r="Y5" s="122">
        <v>87041.3</v>
      </c>
      <c r="AB5" s="122">
        <v>38380</v>
      </c>
    </row>
    <row r="6" spans="1:28" x14ac:dyDescent="0.2">
      <c r="A6" s="56" t="s">
        <v>1910</v>
      </c>
      <c r="B6" s="121">
        <v>324516.21000000002</v>
      </c>
      <c r="C6" s="121">
        <v>91591.5</v>
      </c>
      <c r="D6" s="121">
        <v>120099.83</v>
      </c>
      <c r="E6" s="56">
        <v>1177304.83</v>
      </c>
      <c r="F6" s="56">
        <v>657013.54</v>
      </c>
      <c r="G6" s="270">
        <v>0</v>
      </c>
      <c r="H6" s="270">
        <v>224.7</v>
      </c>
      <c r="J6" s="270">
        <v>191.72</v>
      </c>
      <c r="K6" s="56">
        <v>89300</v>
      </c>
      <c r="M6" s="56">
        <v>194000</v>
      </c>
      <c r="N6" s="56">
        <v>2169071.4500000002</v>
      </c>
      <c r="O6" s="98">
        <v>801874.2</v>
      </c>
      <c r="P6" s="98">
        <v>3380</v>
      </c>
      <c r="S6" s="98">
        <v>530982.5</v>
      </c>
      <c r="T6" s="98">
        <v>69082</v>
      </c>
      <c r="U6" s="122">
        <v>876152.5</v>
      </c>
      <c r="X6" s="122">
        <v>567971.05000000005</v>
      </c>
      <c r="Y6" s="122">
        <v>4689.2</v>
      </c>
      <c r="AB6" s="122">
        <v>500</v>
      </c>
    </row>
    <row r="7" spans="1:28" x14ac:dyDescent="0.2">
      <c r="A7" s="56" t="s">
        <v>1911</v>
      </c>
      <c r="B7" s="121">
        <v>473056.64</v>
      </c>
      <c r="C7" s="121">
        <v>0</v>
      </c>
      <c r="D7" s="121">
        <v>148253.63</v>
      </c>
      <c r="E7" s="56">
        <v>384193.39</v>
      </c>
      <c r="F7" s="56">
        <v>193243.08</v>
      </c>
      <c r="G7" s="270">
        <v>0</v>
      </c>
      <c r="H7" s="270">
        <v>0</v>
      </c>
      <c r="J7" s="270">
        <v>202.09</v>
      </c>
      <c r="M7" s="56">
        <v>3588.65</v>
      </c>
      <c r="N7" s="56">
        <v>235221.96</v>
      </c>
      <c r="O7" s="98">
        <v>263776.49</v>
      </c>
      <c r="S7" s="98">
        <v>713642</v>
      </c>
      <c r="T7" s="98">
        <v>96703</v>
      </c>
      <c r="U7" s="122">
        <v>826582</v>
      </c>
      <c r="X7" s="122">
        <v>211594.08</v>
      </c>
      <c r="Y7" s="122">
        <v>61803.34</v>
      </c>
      <c r="AB7" s="122">
        <v>26142</v>
      </c>
    </row>
    <row r="8" spans="1:28" x14ac:dyDescent="0.2">
      <c r="A8" s="56" t="s">
        <v>1912</v>
      </c>
      <c r="B8" s="121">
        <v>591485.6</v>
      </c>
      <c r="C8" s="121">
        <v>13831</v>
      </c>
      <c r="D8" s="121">
        <v>113447.31</v>
      </c>
      <c r="E8" s="56">
        <v>549333.67000000004</v>
      </c>
      <c r="F8" s="56">
        <v>195510.11</v>
      </c>
      <c r="H8" s="270">
        <v>2340.0300000000002</v>
      </c>
      <c r="J8" s="270">
        <v>75</v>
      </c>
      <c r="N8" s="56">
        <v>1649277.25</v>
      </c>
      <c r="O8" s="98">
        <v>482789.8</v>
      </c>
      <c r="S8" s="98">
        <v>317324</v>
      </c>
      <c r="T8" s="98">
        <v>51800</v>
      </c>
      <c r="U8" s="122">
        <v>417404</v>
      </c>
      <c r="X8" s="122">
        <v>226897.76</v>
      </c>
      <c r="Y8" s="122">
        <v>53735.76</v>
      </c>
      <c r="AB8" s="122">
        <v>22424</v>
      </c>
    </row>
    <row r="9" spans="1:28" x14ac:dyDescent="0.2">
      <c r="A9" s="56" t="s">
        <v>1913</v>
      </c>
      <c r="B9" s="121">
        <v>588691.12</v>
      </c>
      <c r="C9" s="121">
        <v>3780</v>
      </c>
      <c r="D9" s="121">
        <v>81568.460000000006</v>
      </c>
      <c r="E9" s="56">
        <v>292980.38</v>
      </c>
      <c r="F9" s="56">
        <v>212971.45</v>
      </c>
      <c r="G9" s="270">
        <v>0</v>
      </c>
      <c r="H9" s="270">
        <v>1852.83</v>
      </c>
      <c r="J9" s="270">
        <v>317.95999999999998</v>
      </c>
      <c r="M9" s="56">
        <v>2346.66</v>
      </c>
      <c r="N9" s="56">
        <v>991159.3</v>
      </c>
      <c r="O9" s="98">
        <v>341083.78</v>
      </c>
      <c r="S9" s="98">
        <v>366786</v>
      </c>
      <c r="T9" s="98">
        <v>92410</v>
      </c>
      <c r="U9" s="122">
        <v>549966</v>
      </c>
      <c r="X9" s="122">
        <v>167214.9</v>
      </c>
      <c r="Y9" s="122">
        <v>49855.43</v>
      </c>
      <c r="AB9" s="122">
        <v>19748</v>
      </c>
    </row>
    <row r="10" spans="1:28" x14ac:dyDescent="0.2">
      <c r="A10" s="56" t="s">
        <v>1914</v>
      </c>
      <c r="B10" s="121">
        <v>251180.42</v>
      </c>
      <c r="C10" s="121">
        <v>0</v>
      </c>
      <c r="D10" s="121">
        <v>135250.70000000001</v>
      </c>
      <c r="E10" s="56">
        <v>894127.32</v>
      </c>
      <c r="F10" s="56">
        <v>229447.09</v>
      </c>
      <c r="H10" s="270">
        <v>0</v>
      </c>
      <c r="J10" s="270">
        <v>147</v>
      </c>
      <c r="K10" s="56">
        <v>110000</v>
      </c>
      <c r="M10" s="56">
        <v>19037.509999999998</v>
      </c>
      <c r="N10" s="56">
        <v>169383.81</v>
      </c>
      <c r="O10" s="98">
        <v>270918.33</v>
      </c>
      <c r="S10" s="98">
        <v>293782</v>
      </c>
      <c r="T10" s="98">
        <v>136090</v>
      </c>
      <c r="U10" s="122">
        <v>342842</v>
      </c>
      <c r="X10" s="122">
        <v>139740.74</v>
      </c>
      <c r="Y10" s="122">
        <v>82806.95</v>
      </c>
      <c r="AB10" s="122">
        <v>500</v>
      </c>
    </row>
    <row r="11" spans="1:28" x14ac:dyDescent="0.2">
      <c r="A11" s="56" t="s">
        <v>1915</v>
      </c>
      <c r="B11" s="121">
        <v>1086806.6399999999</v>
      </c>
      <c r="C11" s="121">
        <v>62279</v>
      </c>
      <c r="D11" s="121">
        <v>87967.6</v>
      </c>
      <c r="E11" s="56">
        <v>787752.4</v>
      </c>
      <c r="F11" s="56">
        <v>616585.85</v>
      </c>
      <c r="G11" s="270">
        <v>0</v>
      </c>
      <c r="J11" s="270">
        <v>143.25</v>
      </c>
      <c r="K11" s="56">
        <v>4500</v>
      </c>
      <c r="M11" s="56">
        <v>66806.67</v>
      </c>
      <c r="N11" s="56">
        <v>668274.24</v>
      </c>
      <c r="O11" s="98">
        <v>445497.38</v>
      </c>
      <c r="P11" s="98">
        <v>19533</v>
      </c>
      <c r="S11" s="98">
        <v>562226</v>
      </c>
      <c r="T11" s="98">
        <v>195070</v>
      </c>
      <c r="U11" s="122">
        <v>840436</v>
      </c>
      <c r="X11" s="122">
        <v>325104.81</v>
      </c>
      <c r="Y11" s="122">
        <v>76821.759999999995</v>
      </c>
      <c r="AB11" s="122">
        <v>45675</v>
      </c>
    </row>
    <row r="12" spans="1:28" x14ac:dyDescent="0.2">
      <c r="A12" s="56" t="s">
        <v>1916</v>
      </c>
      <c r="B12" s="121">
        <v>672904.95</v>
      </c>
      <c r="C12" s="121">
        <v>27578</v>
      </c>
      <c r="D12" s="121">
        <v>53749.64</v>
      </c>
      <c r="E12" s="56">
        <v>779755.93</v>
      </c>
      <c r="F12" s="56">
        <v>222837.79</v>
      </c>
      <c r="J12" s="270">
        <v>4.03</v>
      </c>
      <c r="M12" s="56">
        <v>1740</v>
      </c>
      <c r="N12" s="56">
        <v>2102009.77</v>
      </c>
      <c r="O12" s="98">
        <v>353367.9</v>
      </c>
      <c r="S12" s="98">
        <v>571810</v>
      </c>
      <c r="T12" s="98">
        <v>44500</v>
      </c>
      <c r="U12" s="122">
        <v>700950</v>
      </c>
      <c r="X12" s="122">
        <v>150437.10999999999</v>
      </c>
      <c r="Y12" s="122">
        <v>60633.440000000002</v>
      </c>
      <c r="AB12" s="122">
        <v>18275</v>
      </c>
    </row>
    <row r="13" spans="1:28" x14ac:dyDescent="0.2">
      <c r="A13" s="56" t="s">
        <v>1917</v>
      </c>
      <c r="B13" s="121">
        <v>537370.29</v>
      </c>
      <c r="C13" s="121">
        <v>19704.75</v>
      </c>
      <c r="D13" s="121">
        <v>130098.84</v>
      </c>
      <c r="E13" s="56">
        <v>1191169.1100000001</v>
      </c>
      <c r="F13" s="56">
        <v>187808.9</v>
      </c>
      <c r="J13" s="270">
        <v>76</v>
      </c>
      <c r="M13" s="56">
        <v>4843.1099999999997</v>
      </c>
      <c r="N13" s="56">
        <v>1442563.02</v>
      </c>
      <c r="O13" s="98">
        <v>453131.89</v>
      </c>
      <c r="S13" s="98">
        <v>529022</v>
      </c>
      <c r="T13" s="98">
        <v>180010</v>
      </c>
      <c r="U13" s="122">
        <v>794582</v>
      </c>
      <c r="X13" s="122">
        <v>245192.13</v>
      </c>
      <c r="Y13" s="122">
        <v>72927.88</v>
      </c>
      <c r="AB13" s="122">
        <v>10500</v>
      </c>
    </row>
    <row r="14" spans="1:28" x14ac:dyDescent="0.2">
      <c r="A14" s="56" t="s">
        <v>1918</v>
      </c>
      <c r="B14" s="121">
        <v>159600.85</v>
      </c>
      <c r="C14" s="121">
        <v>7236.5</v>
      </c>
      <c r="D14" s="121">
        <v>49924.25</v>
      </c>
      <c r="E14" s="56">
        <v>1127347.3500000001</v>
      </c>
      <c r="F14" s="56">
        <v>129298.12</v>
      </c>
      <c r="H14" s="270">
        <v>2012.93</v>
      </c>
      <c r="J14" s="270">
        <v>168</v>
      </c>
      <c r="M14" s="56">
        <v>2820.99</v>
      </c>
      <c r="N14" s="56">
        <v>484200</v>
      </c>
      <c r="O14" s="98">
        <v>399504.69</v>
      </c>
      <c r="S14" s="98">
        <v>417144</v>
      </c>
      <c r="T14" s="98">
        <v>145310</v>
      </c>
      <c r="U14" s="122">
        <v>607194</v>
      </c>
      <c r="X14" s="122">
        <v>243954.52</v>
      </c>
      <c r="Y14" s="122">
        <v>53825</v>
      </c>
      <c r="AB14" s="122">
        <v>21771</v>
      </c>
    </row>
    <row r="15" spans="1:28" x14ac:dyDescent="0.2">
      <c r="A15" s="56" t="s">
        <v>1919</v>
      </c>
      <c r="B15" s="121">
        <v>832074.62</v>
      </c>
      <c r="C15" s="121">
        <v>12868</v>
      </c>
      <c r="D15" s="121">
        <v>146682.67000000001</v>
      </c>
      <c r="E15" s="56">
        <v>692109.87</v>
      </c>
      <c r="F15" s="56">
        <v>121074.21</v>
      </c>
      <c r="G15" s="270">
        <v>0</v>
      </c>
      <c r="H15" s="270">
        <v>2255.0300000000002</v>
      </c>
      <c r="J15" s="270">
        <v>324.55</v>
      </c>
      <c r="K15" s="56">
        <v>116329.52</v>
      </c>
      <c r="M15" s="56">
        <v>-64940.86</v>
      </c>
      <c r="N15" s="56">
        <v>1884119.29</v>
      </c>
      <c r="O15" s="98">
        <v>530619.82999999996</v>
      </c>
      <c r="S15" s="98">
        <v>409099.08</v>
      </c>
      <c r="T15" s="98">
        <v>84820</v>
      </c>
      <c r="U15" s="122">
        <v>535309.07999999996</v>
      </c>
      <c r="X15" s="122">
        <v>523168.33</v>
      </c>
      <c r="Y15" s="122">
        <v>155925.04999999999</v>
      </c>
      <c r="AB15" s="122">
        <v>38205</v>
      </c>
    </row>
    <row r="16" spans="1:28" x14ac:dyDescent="0.2">
      <c r="A16" s="56" t="s">
        <v>1920</v>
      </c>
      <c r="B16" s="121">
        <v>250906.08</v>
      </c>
      <c r="C16" s="121">
        <v>0</v>
      </c>
      <c r="D16" s="121">
        <v>32160</v>
      </c>
      <c r="E16" s="56">
        <v>690863.18</v>
      </c>
      <c r="F16" s="56">
        <v>279866.90999999997</v>
      </c>
      <c r="G16" s="270">
        <v>0</v>
      </c>
      <c r="J16" s="270">
        <v>223</v>
      </c>
      <c r="N16" s="56">
        <v>2403607</v>
      </c>
      <c r="O16" s="98">
        <v>366907.06</v>
      </c>
      <c r="S16" s="98">
        <v>484514</v>
      </c>
      <c r="T16" s="98">
        <v>8500</v>
      </c>
      <c r="U16" s="122">
        <v>687734</v>
      </c>
      <c r="X16" s="122">
        <v>131563.76</v>
      </c>
      <c r="Y16" s="122">
        <v>61359.839999999997</v>
      </c>
      <c r="AB16" s="122">
        <v>24364</v>
      </c>
    </row>
    <row r="17" spans="1:28" x14ac:dyDescent="0.2">
      <c r="A17" s="56" t="s">
        <v>1921</v>
      </c>
      <c r="B17" s="121">
        <v>1023746.75</v>
      </c>
      <c r="C17" s="121">
        <v>0</v>
      </c>
      <c r="D17" s="121">
        <v>182632.22</v>
      </c>
      <c r="E17" s="56">
        <v>494599.05</v>
      </c>
      <c r="F17" s="56">
        <v>134222.54999999999</v>
      </c>
      <c r="G17" s="270">
        <v>0</v>
      </c>
      <c r="J17" s="270">
        <v>75</v>
      </c>
      <c r="M17" s="56">
        <v>2633.75</v>
      </c>
      <c r="N17" s="56">
        <v>2696435.34</v>
      </c>
      <c r="O17" s="98">
        <v>490136.48</v>
      </c>
      <c r="S17" s="98">
        <v>303424.5</v>
      </c>
      <c r="T17" s="98">
        <v>34800</v>
      </c>
      <c r="U17" s="122">
        <v>446094.5</v>
      </c>
      <c r="X17" s="122">
        <v>258403.77</v>
      </c>
      <c r="Y17" s="122">
        <v>54597.63</v>
      </c>
      <c r="AB17" s="122">
        <v>29924</v>
      </c>
    </row>
    <row r="18" spans="1:28" x14ac:dyDescent="0.2">
      <c r="A18" s="56" t="s">
        <v>1922</v>
      </c>
      <c r="B18" s="121">
        <v>764737.86</v>
      </c>
      <c r="C18" s="121">
        <v>33870</v>
      </c>
      <c r="D18" s="121">
        <v>128811.21</v>
      </c>
      <c r="E18" s="56">
        <v>908663.35</v>
      </c>
      <c r="F18" s="56">
        <v>272766.23</v>
      </c>
      <c r="G18" s="270">
        <v>0</v>
      </c>
      <c r="H18" s="270">
        <v>7180</v>
      </c>
      <c r="J18" s="270">
        <v>404.47</v>
      </c>
      <c r="K18" s="56">
        <v>150830</v>
      </c>
      <c r="M18" s="56">
        <v>21193.15</v>
      </c>
      <c r="N18" s="56">
        <v>2510757.66</v>
      </c>
      <c r="O18" s="98">
        <v>513154.18</v>
      </c>
      <c r="P18" s="98">
        <v>57805</v>
      </c>
      <c r="S18" s="98">
        <v>346358.5</v>
      </c>
      <c r="T18" s="98">
        <v>241130</v>
      </c>
      <c r="U18" s="122">
        <v>660482.5</v>
      </c>
      <c r="X18" s="122">
        <v>393166.56</v>
      </c>
      <c r="Y18" s="122">
        <v>96071.75</v>
      </c>
      <c r="AB18" s="122">
        <v>31934</v>
      </c>
    </row>
    <row r="19" spans="1:28" x14ac:dyDescent="0.2">
      <c r="A19" s="56" t="s">
        <v>1923</v>
      </c>
      <c r="B19" s="121">
        <v>1684255.18</v>
      </c>
      <c r="C19" s="121">
        <v>0</v>
      </c>
      <c r="D19" s="121">
        <v>134857.57999999999</v>
      </c>
      <c r="E19" s="56">
        <v>3224402.64</v>
      </c>
      <c r="F19" s="56">
        <v>272589.98</v>
      </c>
      <c r="H19" s="270">
        <v>0</v>
      </c>
      <c r="J19" s="270">
        <v>1980</v>
      </c>
      <c r="K19" s="56">
        <v>88120</v>
      </c>
      <c r="M19" s="56">
        <v>4755.7299999999996</v>
      </c>
      <c r="N19" s="56">
        <v>684118.79</v>
      </c>
      <c r="O19" s="98">
        <v>437697.29</v>
      </c>
      <c r="S19" s="98">
        <v>899830</v>
      </c>
      <c r="T19" s="98">
        <v>126570</v>
      </c>
      <c r="U19" s="122">
        <v>1152250</v>
      </c>
      <c r="X19" s="122">
        <v>248362.11</v>
      </c>
      <c r="Y19" s="122">
        <v>112246.09</v>
      </c>
      <c r="AB19" s="122">
        <v>38069</v>
      </c>
    </row>
    <row r="20" spans="1:28" x14ac:dyDescent="0.2">
      <c r="A20" s="56" t="s">
        <v>1924</v>
      </c>
      <c r="B20" s="121">
        <v>130769.29</v>
      </c>
      <c r="C20" s="121">
        <v>2694.5</v>
      </c>
      <c r="D20" s="121">
        <v>63918.67</v>
      </c>
      <c r="E20" s="56">
        <v>497637.04</v>
      </c>
      <c r="F20" s="56">
        <v>146807.56</v>
      </c>
      <c r="G20" s="270">
        <v>0</v>
      </c>
      <c r="H20" s="270">
        <v>1044.57</v>
      </c>
      <c r="I20" s="270">
        <v>40000</v>
      </c>
      <c r="J20" s="270">
        <v>194.27</v>
      </c>
      <c r="M20" s="56">
        <v>-1583.05</v>
      </c>
      <c r="N20" s="56">
        <v>865361.67</v>
      </c>
      <c r="O20" s="98">
        <v>208939.16</v>
      </c>
      <c r="S20" s="98">
        <v>561054</v>
      </c>
      <c r="T20" s="98">
        <v>42410</v>
      </c>
      <c r="U20" s="122">
        <v>653354</v>
      </c>
      <c r="X20" s="122">
        <v>135783.67999999999</v>
      </c>
      <c r="Y20" s="122">
        <v>39652.199999999997</v>
      </c>
      <c r="AB20" s="122">
        <v>500</v>
      </c>
    </row>
    <row r="21" spans="1:28" x14ac:dyDescent="0.2">
      <c r="A21" s="56" t="s">
        <v>1925</v>
      </c>
      <c r="B21" s="121">
        <v>383422.02</v>
      </c>
      <c r="C21" s="121">
        <v>12197</v>
      </c>
      <c r="D21" s="121">
        <v>34354.660000000003</v>
      </c>
      <c r="E21" s="56">
        <v>746335.65</v>
      </c>
      <c r="F21" s="56">
        <v>241873.43</v>
      </c>
      <c r="G21" s="270">
        <v>0</v>
      </c>
      <c r="J21" s="270">
        <v>140.9</v>
      </c>
      <c r="M21" s="56">
        <v>15718.32</v>
      </c>
      <c r="N21" s="56">
        <v>1709584.67</v>
      </c>
      <c r="O21" s="98">
        <v>264865.32</v>
      </c>
      <c r="S21" s="98">
        <v>536274</v>
      </c>
      <c r="T21" s="98">
        <v>40000</v>
      </c>
      <c r="U21" s="122">
        <v>621554</v>
      </c>
      <c r="X21" s="122">
        <v>130326.5</v>
      </c>
      <c r="Y21" s="122">
        <v>84287.8</v>
      </c>
      <c r="AB21" s="122">
        <v>650</v>
      </c>
    </row>
    <row r="22" spans="1:28" x14ac:dyDescent="0.2">
      <c r="A22" s="56" t="s">
        <v>2029</v>
      </c>
      <c r="B22" s="121">
        <v>190593.58</v>
      </c>
      <c r="C22" s="121">
        <v>8418</v>
      </c>
      <c r="D22" s="121">
        <v>69285.710000000006</v>
      </c>
      <c r="E22" s="56">
        <v>907995.19</v>
      </c>
      <c r="F22" s="56">
        <v>296051.33</v>
      </c>
      <c r="H22" s="270">
        <v>35322.39</v>
      </c>
      <c r="J22" s="270">
        <v>76</v>
      </c>
      <c r="M22" s="56">
        <v>2583.8200000000002</v>
      </c>
      <c r="N22" s="56">
        <v>2287426.9300000002</v>
      </c>
      <c r="O22" s="98">
        <v>294159.74</v>
      </c>
      <c r="R22" s="98">
        <v>30</v>
      </c>
      <c r="S22" s="98">
        <v>380516</v>
      </c>
      <c r="T22" s="98">
        <v>138840</v>
      </c>
      <c r="U22" s="122">
        <v>543778</v>
      </c>
      <c r="X22" s="122">
        <v>223558.08</v>
      </c>
      <c r="Y22" s="122">
        <v>92824.62</v>
      </c>
      <c r="AB22" s="122">
        <v>500</v>
      </c>
    </row>
    <row r="23" spans="1:28" x14ac:dyDescent="0.2">
      <c r="A23" s="56" t="s">
        <v>1926</v>
      </c>
      <c r="B23" s="121">
        <v>60895.67</v>
      </c>
      <c r="C23" s="121">
        <v>0</v>
      </c>
      <c r="D23" s="121">
        <v>35563.81</v>
      </c>
      <c r="E23" s="56">
        <v>902813.63</v>
      </c>
      <c r="F23" s="56">
        <v>139406.60999999999</v>
      </c>
      <c r="H23" s="270">
        <v>37200</v>
      </c>
      <c r="J23" s="270">
        <v>310.2</v>
      </c>
      <c r="M23" s="56">
        <v>33620</v>
      </c>
      <c r="N23" s="56">
        <v>2091979.99</v>
      </c>
      <c r="O23" s="98">
        <v>158742.59</v>
      </c>
      <c r="S23" s="98">
        <v>289515</v>
      </c>
      <c r="T23" s="98">
        <v>6060</v>
      </c>
      <c r="U23" s="122">
        <v>332715</v>
      </c>
      <c r="X23" s="122">
        <v>159437.31</v>
      </c>
      <c r="Y23" s="122">
        <v>77217.19</v>
      </c>
    </row>
    <row r="24" spans="1:28" x14ac:dyDescent="0.2">
      <c r="A24" s="56" t="s">
        <v>1927</v>
      </c>
      <c r="B24" s="121">
        <v>419758.42</v>
      </c>
      <c r="C24" s="121">
        <v>0</v>
      </c>
      <c r="D24" s="121">
        <v>25513.61</v>
      </c>
      <c r="E24" s="56">
        <v>689995.19</v>
      </c>
      <c r="F24" s="56">
        <v>216169.23</v>
      </c>
      <c r="G24" s="270">
        <v>0</v>
      </c>
      <c r="H24" s="270">
        <v>160182.51999999999</v>
      </c>
      <c r="I24" s="270">
        <v>1600</v>
      </c>
      <c r="J24" s="270">
        <v>172.53</v>
      </c>
      <c r="K24" s="56">
        <v>64445</v>
      </c>
      <c r="O24" s="98">
        <v>377949.53</v>
      </c>
      <c r="S24" s="98">
        <v>630330.5</v>
      </c>
      <c r="U24" s="122">
        <v>841790.5</v>
      </c>
      <c r="X24" s="122">
        <v>185770.82</v>
      </c>
      <c r="Y24" s="122">
        <v>67007.990000000005</v>
      </c>
    </row>
    <row r="25" spans="1:28" x14ac:dyDescent="0.2">
      <c r="A25" s="56" t="s">
        <v>1928</v>
      </c>
      <c r="B25" s="121">
        <v>206420.32</v>
      </c>
      <c r="C25" s="121">
        <v>0</v>
      </c>
      <c r="D25" s="121">
        <v>28433.72</v>
      </c>
      <c r="E25" s="56">
        <v>1128365.01</v>
      </c>
      <c r="F25" s="56">
        <v>124850.12</v>
      </c>
      <c r="G25" s="270">
        <v>350</v>
      </c>
      <c r="H25" s="270">
        <v>37019.24</v>
      </c>
      <c r="J25" s="270">
        <v>355.01</v>
      </c>
      <c r="N25" s="56">
        <v>1967042.37</v>
      </c>
      <c r="O25" s="98">
        <v>139995.09</v>
      </c>
      <c r="S25" s="98">
        <v>793082</v>
      </c>
      <c r="T25" s="98">
        <v>17060.29</v>
      </c>
      <c r="U25" s="122">
        <v>823382</v>
      </c>
      <c r="X25" s="122">
        <v>121338.62</v>
      </c>
      <c r="Y25" s="122">
        <v>67303.03</v>
      </c>
    </row>
    <row r="26" spans="1:28" x14ac:dyDescent="0.2">
      <c r="A26" s="56" t="s">
        <v>1929</v>
      </c>
      <c r="B26" s="121">
        <v>291374.57</v>
      </c>
      <c r="C26" s="121">
        <v>0</v>
      </c>
      <c r="D26" s="121">
        <v>18074.39</v>
      </c>
      <c r="E26" s="56">
        <v>680927.25</v>
      </c>
      <c r="F26" s="56">
        <v>150573.82999999999</v>
      </c>
      <c r="H26" s="270">
        <v>80956.570000000007</v>
      </c>
      <c r="I26" s="270">
        <v>45300</v>
      </c>
      <c r="J26" s="270">
        <v>190</v>
      </c>
      <c r="N26" s="56">
        <v>1301651.56</v>
      </c>
      <c r="O26" s="98">
        <v>226372.26</v>
      </c>
      <c r="S26" s="98">
        <v>189820</v>
      </c>
      <c r="T26" s="98">
        <v>10000</v>
      </c>
      <c r="U26" s="122">
        <v>257420</v>
      </c>
      <c r="X26" s="122">
        <v>178367.02</v>
      </c>
      <c r="Y26" s="122">
        <v>86500.3</v>
      </c>
    </row>
    <row r="27" spans="1:28" x14ac:dyDescent="0.2">
      <c r="A27" s="56" t="s">
        <v>1930</v>
      </c>
      <c r="B27" s="121">
        <v>323608.99</v>
      </c>
      <c r="C27" s="121">
        <v>0</v>
      </c>
      <c r="D27" s="121">
        <v>35284.120000000003</v>
      </c>
      <c r="E27" s="56">
        <v>1881019.6</v>
      </c>
      <c r="F27" s="56">
        <v>235362.1</v>
      </c>
      <c r="H27" s="270">
        <v>72000</v>
      </c>
      <c r="J27" s="270">
        <v>175</v>
      </c>
      <c r="N27" s="56">
        <v>1776680.82</v>
      </c>
      <c r="O27" s="98">
        <v>536640.46</v>
      </c>
      <c r="S27" s="98">
        <v>361969.6</v>
      </c>
      <c r="T27" s="98">
        <v>4500</v>
      </c>
      <c r="U27" s="122">
        <v>628321.19999999995</v>
      </c>
      <c r="X27" s="122">
        <v>152886.26999999999</v>
      </c>
      <c r="Y27" s="122">
        <v>112698.37</v>
      </c>
    </row>
    <row r="28" spans="1:28" x14ac:dyDescent="0.2">
      <c r="A28" s="56" t="s">
        <v>1931</v>
      </c>
      <c r="B28" s="121">
        <v>815753.26</v>
      </c>
      <c r="C28" s="121">
        <v>11200</v>
      </c>
      <c r="D28" s="121">
        <v>60025.84</v>
      </c>
      <c r="E28" s="56">
        <v>1348560.97</v>
      </c>
      <c r="F28" s="56">
        <v>488115.78</v>
      </c>
      <c r="G28" s="270">
        <v>900</v>
      </c>
      <c r="H28" s="270">
        <v>51580.73</v>
      </c>
      <c r="I28" s="270">
        <v>6659.62</v>
      </c>
      <c r="J28" s="270">
        <v>275.52</v>
      </c>
      <c r="K28" s="56">
        <v>328742.82</v>
      </c>
      <c r="M28" s="56">
        <v>41110.379999999997</v>
      </c>
      <c r="N28" s="56">
        <v>2074982.75</v>
      </c>
      <c r="O28" s="98">
        <v>1075486.98</v>
      </c>
      <c r="P28" s="98">
        <v>64943.18</v>
      </c>
      <c r="S28" s="98">
        <v>1046866</v>
      </c>
      <c r="T28" s="98">
        <v>22800</v>
      </c>
      <c r="U28" s="122">
        <v>1397486</v>
      </c>
      <c r="X28" s="122">
        <v>289702.73</v>
      </c>
      <c r="Y28" s="122">
        <v>117831</v>
      </c>
    </row>
    <row r="29" spans="1:28" x14ac:dyDescent="0.2">
      <c r="A29" s="56" t="s">
        <v>1932</v>
      </c>
      <c r="B29" s="121">
        <v>660757.55000000005</v>
      </c>
      <c r="C29" s="121">
        <v>2607.5</v>
      </c>
      <c r="D29" s="121">
        <v>90024.2</v>
      </c>
      <c r="E29" s="56">
        <v>581762.4</v>
      </c>
      <c r="F29" s="56">
        <v>206113.05</v>
      </c>
      <c r="G29" s="270">
        <v>0</v>
      </c>
      <c r="H29" s="270">
        <v>16525.099999999999</v>
      </c>
      <c r="I29" s="270">
        <v>34490</v>
      </c>
      <c r="J29" s="270">
        <v>222.9</v>
      </c>
      <c r="N29" s="56">
        <v>1942599.48</v>
      </c>
      <c r="O29" s="98">
        <v>627230.19999999995</v>
      </c>
      <c r="S29" s="98">
        <v>452876</v>
      </c>
      <c r="T29" s="98">
        <v>3000</v>
      </c>
      <c r="U29" s="122">
        <v>527676</v>
      </c>
      <c r="X29" s="122">
        <v>177121.05</v>
      </c>
      <c r="Y29" s="122">
        <v>61331.42</v>
      </c>
    </row>
    <row r="30" spans="1:28" x14ac:dyDescent="0.2">
      <c r="A30" s="56" t="s">
        <v>1933</v>
      </c>
      <c r="B30" s="121">
        <v>906769.12</v>
      </c>
      <c r="C30" s="121">
        <v>2644.25</v>
      </c>
      <c r="D30" s="121">
        <v>69321.850000000006</v>
      </c>
      <c r="E30" s="56">
        <v>878772.08</v>
      </c>
      <c r="F30" s="56">
        <v>230534.09</v>
      </c>
      <c r="G30" s="270">
        <v>0</v>
      </c>
      <c r="H30" s="270">
        <v>18063.419999999998</v>
      </c>
      <c r="J30" s="270">
        <v>243.16</v>
      </c>
      <c r="M30" s="56">
        <v>1056.52</v>
      </c>
      <c r="N30" s="56">
        <v>1357301.45</v>
      </c>
      <c r="O30" s="98">
        <v>800625.34</v>
      </c>
      <c r="S30" s="98">
        <v>155204</v>
      </c>
      <c r="T30" s="98">
        <v>8550</v>
      </c>
      <c r="U30" s="122">
        <v>371754</v>
      </c>
      <c r="X30" s="122">
        <v>157221.21</v>
      </c>
      <c r="Y30" s="122">
        <v>56828.18</v>
      </c>
    </row>
    <row r="31" spans="1:28" x14ac:dyDescent="0.2">
      <c r="A31" s="56" t="s">
        <v>1934</v>
      </c>
      <c r="B31" s="121">
        <v>642510.80000000005</v>
      </c>
      <c r="C31" s="121">
        <v>0</v>
      </c>
      <c r="D31" s="121">
        <v>90169.35</v>
      </c>
      <c r="E31" s="56">
        <v>446547.75</v>
      </c>
      <c r="F31" s="56">
        <v>111960.82</v>
      </c>
      <c r="G31" s="270">
        <v>0</v>
      </c>
      <c r="H31" s="270">
        <v>23381.53</v>
      </c>
      <c r="I31" s="270">
        <v>0.19</v>
      </c>
      <c r="J31" s="270">
        <v>248.78</v>
      </c>
      <c r="K31" s="56">
        <v>9040.66</v>
      </c>
      <c r="M31" s="56">
        <v>662.99</v>
      </c>
      <c r="N31" s="56">
        <v>1339755.76</v>
      </c>
      <c r="O31" s="98">
        <v>888267.19</v>
      </c>
      <c r="P31" s="98">
        <v>650.29</v>
      </c>
      <c r="S31" s="98">
        <v>695390</v>
      </c>
      <c r="T31" s="98">
        <v>24291.35</v>
      </c>
      <c r="U31" s="122">
        <v>971150</v>
      </c>
      <c r="X31" s="122">
        <v>199259.34</v>
      </c>
      <c r="Y31" s="122">
        <v>51453.599999999999</v>
      </c>
    </row>
    <row r="32" spans="1:28" x14ac:dyDescent="0.2">
      <c r="A32" s="56" t="s">
        <v>1935</v>
      </c>
      <c r="B32" s="121">
        <v>518231.88</v>
      </c>
      <c r="C32" s="121">
        <v>3075</v>
      </c>
      <c r="D32" s="121">
        <v>60085.23</v>
      </c>
      <c r="E32" s="56">
        <v>1093481.7</v>
      </c>
      <c r="F32" s="56">
        <v>154062.5</v>
      </c>
      <c r="G32" s="270">
        <v>0</v>
      </c>
      <c r="H32" s="270">
        <v>16483.22</v>
      </c>
      <c r="J32" s="270">
        <v>137.5</v>
      </c>
      <c r="M32" s="56">
        <v>23958.639999999999</v>
      </c>
      <c r="N32" s="56">
        <v>2103448.6</v>
      </c>
      <c r="O32" s="98">
        <v>667998</v>
      </c>
      <c r="S32" s="98">
        <v>468156.5</v>
      </c>
      <c r="T32" s="98">
        <v>8000</v>
      </c>
      <c r="U32" s="122">
        <v>652266.5</v>
      </c>
      <c r="X32" s="122">
        <v>125570.46</v>
      </c>
      <c r="Y32" s="122">
        <v>72041.320000000007</v>
      </c>
    </row>
    <row r="33" spans="1:25" x14ac:dyDescent="0.2">
      <c r="A33" s="56" t="s">
        <v>1936</v>
      </c>
      <c r="B33" s="121">
        <v>727315.64</v>
      </c>
      <c r="C33" s="121">
        <v>465.25</v>
      </c>
      <c r="D33" s="121">
        <v>100855.41</v>
      </c>
      <c r="E33" s="56">
        <v>401348.22</v>
      </c>
      <c r="F33" s="56">
        <v>261398.62</v>
      </c>
      <c r="G33" s="270">
        <v>0</v>
      </c>
      <c r="H33" s="270">
        <v>18422</v>
      </c>
      <c r="J33" s="270">
        <v>548.13</v>
      </c>
      <c r="K33" s="56">
        <v>18629.810000000001</v>
      </c>
      <c r="M33" s="56">
        <v>870</v>
      </c>
      <c r="N33" s="56">
        <v>1634028.2</v>
      </c>
      <c r="O33" s="98">
        <v>617694.51</v>
      </c>
      <c r="S33" s="98">
        <v>260910</v>
      </c>
      <c r="T33" s="98">
        <v>3000</v>
      </c>
      <c r="U33" s="122">
        <v>410030</v>
      </c>
      <c r="X33" s="122">
        <v>124064.87</v>
      </c>
      <c r="Y33" s="122">
        <v>101877.62</v>
      </c>
    </row>
    <row r="34" spans="1:25" x14ac:dyDescent="0.2">
      <c r="A34" s="56" t="s">
        <v>1937</v>
      </c>
      <c r="B34" s="121">
        <v>649653.19999999995</v>
      </c>
      <c r="C34" s="121">
        <v>4644.5</v>
      </c>
      <c r="D34" s="121">
        <v>13090.21</v>
      </c>
      <c r="E34" s="56">
        <v>592122.81000000006</v>
      </c>
      <c r="F34" s="56">
        <v>216602.75</v>
      </c>
      <c r="G34" s="270">
        <v>0</v>
      </c>
      <c r="H34" s="270">
        <v>1700.05</v>
      </c>
      <c r="I34" s="270">
        <v>252850</v>
      </c>
      <c r="J34" s="270">
        <v>170.04</v>
      </c>
      <c r="N34" s="56">
        <v>391756.52</v>
      </c>
      <c r="O34" s="98">
        <v>671477.49</v>
      </c>
      <c r="S34" s="98">
        <v>812657.6</v>
      </c>
      <c r="T34" s="98">
        <v>12500</v>
      </c>
      <c r="U34" s="122">
        <v>958797.6</v>
      </c>
      <c r="X34" s="122">
        <v>156647.79</v>
      </c>
      <c r="Y34" s="122">
        <v>51338.46</v>
      </c>
    </row>
    <row r="35" spans="1:25" x14ac:dyDescent="0.2">
      <c r="A35" s="56" t="s">
        <v>1938</v>
      </c>
      <c r="B35" s="121">
        <v>733260.97</v>
      </c>
      <c r="C35" s="121">
        <v>0</v>
      </c>
      <c r="D35" s="121">
        <v>55452.28</v>
      </c>
      <c r="E35" s="56">
        <v>453908.13</v>
      </c>
      <c r="F35" s="56">
        <v>207896.52</v>
      </c>
      <c r="H35" s="270">
        <v>19937.96</v>
      </c>
      <c r="I35" s="270">
        <v>256380</v>
      </c>
      <c r="J35" s="270">
        <v>357.5</v>
      </c>
      <c r="M35" s="56">
        <v>-1296.5</v>
      </c>
      <c r="N35" s="56">
        <v>459399.49</v>
      </c>
      <c r="O35" s="98">
        <v>558468.32999999996</v>
      </c>
      <c r="S35" s="98">
        <v>216202</v>
      </c>
      <c r="T35" s="98">
        <v>4060.29</v>
      </c>
      <c r="U35" s="122">
        <v>279658</v>
      </c>
      <c r="X35" s="122">
        <v>157080.07999999999</v>
      </c>
      <c r="Y35" s="122">
        <v>54606.23</v>
      </c>
    </row>
    <row r="36" spans="1:25" x14ac:dyDescent="0.2">
      <c r="A36" s="56" t="s">
        <v>1939</v>
      </c>
      <c r="B36" s="121">
        <v>490658.48</v>
      </c>
      <c r="C36" s="121">
        <v>2280.5</v>
      </c>
      <c r="D36" s="121">
        <v>51945.94</v>
      </c>
      <c r="E36" s="56">
        <v>693370.29</v>
      </c>
      <c r="F36" s="56">
        <v>139162.68</v>
      </c>
      <c r="G36" s="270">
        <v>0</v>
      </c>
      <c r="H36" s="270">
        <v>17538.53</v>
      </c>
      <c r="J36" s="270">
        <v>218</v>
      </c>
      <c r="K36" s="56">
        <v>13761.1</v>
      </c>
      <c r="N36" s="56">
        <v>556569.79</v>
      </c>
      <c r="O36" s="98">
        <v>589835.74</v>
      </c>
      <c r="P36" s="98">
        <v>45000</v>
      </c>
      <c r="S36" s="98">
        <v>375582.6</v>
      </c>
      <c r="U36" s="122">
        <v>473742.6</v>
      </c>
      <c r="X36" s="122">
        <v>114303.57</v>
      </c>
      <c r="Y36" s="122">
        <v>64198.55</v>
      </c>
    </row>
    <row r="37" spans="1:25" x14ac:dyDescent="0.2">
      <c r="A37" s="56" t="s">
        <v>1940</v>
      </c>
      <c r="B37" s="121">
        <v>522532.27</v>
      </c>
      <c r="C37" s="121">
        <v>6339</v>
      </c>
      <c r="D37" s="121">
        <v>129366.8</v>
      </c>
      <c r="E37" s="56">
        <v>311694.92</v>
      </c>
      <c r="F37" s="56">
        <v>184430.66</v>
      </c>
      <c r="G37" s="270">
        <v>0</v>
      </c>
      <c r="H37" s="270">
        <v>16000</v>
      </c>
      <c r="J37" s="270">
        <v>239.01</v>
      </c>
      <c r="M37" s="56">
        <v>1727.7</v>
      </c>
      <c r="N37" s="56">
        <v>1714982.69</v>
      </c>
      <c r="O37" s="98">
        <v>718224.99</v>
      </c>
      <c r="P37" s="98">
        <v>20000</v>
      </c>
      <c r="S37" s="98">
        <v>453082</v>
      </c>
      <c r="T37" s="98">
        <v>6629.71</v>
      </c>
      <c r="U37" s="122">
        <v>604402</v>
      </c>
      <c r="X37" s="122">
        <v>182327.03</v>
      </c>
      <c r="Y37" s="122">
        <v>74124.89</v>
      </c>
    </row>
    <row r="38" spans="1:25" x14ac:dyDescent="0.2">
      <c r="A38" s="56" t="s">
        <v>1941</v>
      </c>
      <c r="B38" s="121">
        <v>353939.12</v>
      </c>
      <c r="C38" s="121">
        <v>92.75</v>
      </c>
      <c r="D38" s="121">
        <v>84390.09</v>
      </c>
      <c r="E38" s="56">
        <v>1041344.02</v>
      </c>
      <c r="F38" s="56">
        <v>152312.70000000001</v>
      </c>
      <c r="H38" s="270">
        <v>16785.2</v>
      </c>
      <c r="J38" s="270">
        <v>175</v>
      </c>
      <c r="K38" s="56">
        <v>5400</v>
      </c>
      <c r="N38" s="56">
        <v>2179663.7000000002</v>
      </c>
      <c r="O38" s="98">
        <v>606267.81000000006</v>
      </c>
      <c r="P38" s="98">
        <v>20000</v>
      </c>
      <c r="S38" s="98">
        <v>433274</v>
      </c>
      <c r="U38" s="122">
        <v>629074</v>
      </c>
      <c r="X38" s="122">
        <v>152355.71</v>
      </c>
      <c r="Y38" s="122">
        <v>115000.27</v>
      </c>
    </row>
    <row r="39" spans="1:25" x14ac:dyDescent="0.2">
      <c r="A39" s="56" t="s">
        <v>1942</v>
      </c>
      <c r="B39" s="121">
        <v>1009591.36</v>
      </c>
      <c r="C39" s="121">
        <v>2069</v>
      </c>
      <c r="D39" s="121">
        <v>14089.02</v>
      </c>
      <c r="E39" s="56">
        <v>-8155351.46</v>
      </c>
      <c r="F39" s="56">
        <v>-8138640.0999999996</v>
      </c>
      <c r="H39" s="270">
        <v>31330.73</v>
      </c>
      <c r="J39" s="270">
        <v>44.8</v>
      </c>
      <c r="N39" s="56">
        <v>1994257.35</v>
      </c>
      <c r="O39" s="98">
        <v>787081.6</v>
      </c>
      <c r="S39" s="98">
        <v>261370</v>
      </c>
      <c r="T39" s="98">
        <v>3000</v>
      </c>
      <c r="U39" s="122">
        <v>497912.5</v>
      </c>
      <c r="X39" s="122">
        <v>119567.25</v>
      </c>
      <c r="Y39" s="122">
        <v>17033955.34</v>
      </c>
    </row>
    <row r="40" spans="1:25" x14ac:dyDescent="0.2">
      <c r="A40" s="56" t="s">
        <v>1943</v>
      </c>
      <c r="B40" s="121">
        <v>692205.49</v>
      </c>
      <c r="C40" s="121">
        <v>160</v>
      </c>
      <c r="D40" s="121">
        <v>81436.070000000007</v>
      </c>
      <c r="E40" s="56">
        <v>772053.14</v>
      </c>
      <c r="F40" s="56">
        <v>323947.15000000002</v>
      </c>
      <c r="G40" s="270">
        <v>0</v>
      </c>
      <c r="H40" s="270">
        <v>21240.69</v>
      </c>
      <c r="I40" s="270">
        <v>249260</v>
      </c>
      <c r="J40" s="270">
        <v>171.84</v>
      </c>
      <c r="K40" s="56">
        <v>10000</v>
      </c>
      <c r="N40" s="56">
        <v>1560653.49</v>
      </c>
      <c r="O40" s="98">
        <v>649748.82999999996</v>
      </c>
      <c r="S40" s="98">
        <v>556852</v>
      </c>
      <c r="T40" s="98">
        <v>7564.91</v>
      </c>
      <c r="U40" s="122">
        <v>734481</v>
      </c>
      <c r="X40" s="122">
        <v>157444.29</v>
      </c>
      <c r="Y40" s="122">
        <v>109436.15</v>
      </c>
    </row>
    <row r="41" spans="1:25" x14ac:dyDescent="0.2">
      <c r="A41" s="56" t="s">
        <v>2022</v>
      </c>
      <c r="B41" s="121">
        <v>633760.57999999996</v>
      </c>
      <c r="C41" s="121">
        <v>0</v>
      </c>
      <c r="D41" s="121">
        <v>26651</v>
      </c>
      <c r="E41" s="56">
        <v>681352.89</v>
      </c>
      <c r="F41" s="56">
        <v>179529.2</v>
      </c>
      <c r="H41" s="270">
        <v>23074.9</v>
      </c>
      <c r="I41" s="270">
        <v>35000</v>
      </c>
      <c r="J41" s="270">
        <v>290</v>
      </c>
      <c r="M41" s="56">
        <v>-23800</v>
      </c>
      <c r="N41" s="56">
        <v>1367149.29</v>
      </c>
      <c r="O41" s="98">
        <v>641710.97</v>
      </c>
      <c r="Q41" s="98">
        <v>0.04</v>
      </c>
      <c r="S41" s="98">
        <v>435711</v>
      </c>
      <c r="T41" s="98">
        <v>7100</v>
      </c>
      <c r="U41" s="122">
        <v>588941</v>
      </c>
      <c r="X41" s="122">
        <v>157944.22</v>
      </c>
      <c r="Y41" s="122">
        <v>70664.03</v>
      </c>
    </row>
    <row r="42" spans="1:25" x14ac:dyDescent="0.2">
      <c r="A42" s="56" t="s">
        <v>1944</v>
      </c>
      <c r="B42" s="121">
        <v>141679.73000000001</v>
      </c>
      <c r="C42" s="121">
        <v>0</v>
      </c>
      <c r="D42" s="121">
        <v>68228.42</v>
      </c>
      <c r="E42" s="56">
        <v>806414.14</v>
      </c>
      <c r="F42" s="56">
        <v>177329.39</v>
      </c>
      <c r="G42" s="270">
        <v>0</v>
      </c>
      <c r="H42" s="270">
        <v>44591.88</v>
      </c>
      <c r="J42" s="270">
        <v>8412.8700000000008</v>
      </c>
      <c r="K42" s="56">
        <v>97735.16</v>
      </c>
      <c r="M42" s="56">
        <v>-139439.54</v>
      </c>
      <c r="N42" s="56">
        <v>1747176.74</v>
      </c>
      <c r="O42" s="98">
        <v>530121.07999999996</v>
      </c>
      <c r="P42" s="98">
        <v>2264.84</v>
      </c>
      <c r="S42" s="98">
        <v>319180.79999999999</v>
      </c>
      <c r="T42" s="98">
        <v>600</v>
      </c>
      <c r="U42" s="122">
        <v>730604.8</v>
      </c>
      <c r="X42" s="122">
        <v>170463.13</v>
      </c>
      <c r="Y42" s="122">
        <v>59959.49</v>
      </c>
    </row>
    <row r="43" spans="1:25" x14ac:dyDescent="0.2">
      <c r="A43" s="56" t="s">
        <v>1945</v>
      </c>
      <c r="B43" s="121">
        <v>492020.88</v>
      </c>
      <c r="C43" s="121">
        <v>0</v>
      </c>
      <c r="D43" s="121">
        <v>208799.3</v>
      </c>
      <c r="E43" s="56">
        <v>404666.8</v>
      </c>
      <c r="F43" s="56">
        <v>153242.23999999999</v>
      </c>
      <c r="G43" s="270">
        <v>0</v>
      </c>
      <c r="H43" s="270">
        <v>68034.259999999995</v>
      </c>
      <c r="J43" s="270">
        <v>90</v>
      </c>
      <c r="M43" s="56">
        <v>-4288.03</v>
      </c>
      <c r="N43" s="56">
        <v>2580473.12</v>
      </c>
      <c r="O43" s="98">
        <v>834830.16</v>
      </c>
      <c r="Q43" s="98">
        <v>34.28</v>
      </c>
      <c r="S43" s="98">
        <v>432378.1</v>
      </c>
      <c r="T43" s="98">
        <v>44210</v>
      </c>
      <c r="U43" s="122">
        <v>811260.1</v>
      </c>
      <c r="X43" s="122">
        <v>533011.91</v>
      </c>
      <c r="Y43" s="122">
        <v>63172.3</v>
      </c>
    </row>
    <row r="44" spans="1:25" x14ac:dyDescent="0.2">
      <c r="A44" s="56" t="s">
        <v>1946</v>
      </c>
      <c r="B44" s="121">
        <v>684260.96</v>
      </c>
      <c r="C44" s="121">
        <v>4200</v>
      </c>
      <c r="D44" s="121">
        <v>62365.77</v>
      </c>
      <c r="E44" s="56">
        <v>246848.88</v>
      </c>
      <c r="F44" s="56">
        <v>139214.57</v>
      </c>
      <c r="G44" s="270">
        <v>0</v>
      </c>
      <c r="H44" s="270">
        <v>20005.169999999998</v>
      </c>
      <c r="M44" s="56">
        <v>6266.42</v>
      </c>
      <c r="N44" s="56">
        <v>1682922.85</v>
      </c>
      <c r="O44" s="98">
        <v>500715.3</v>
      </c>
      <c r="S44" s="98">
        <v>347991</v>
      </c>
      <c r="T44" s="98">
        <v>23878</v>
      </c>
      <c r="U44" s="122">
        <v>583799</v>
      </c>
      <c r="X44" s="122">
        <v>226963.34</v>
      </c>
      <c r="Y44" s="122">
        <v>48476.800000000003</v>
      </c>
    </row>
    <row r="45" spans="1:25" x14ac:dyDescent="0.2">
      <c r="A45" s="56" t="s">
        <v>1947</v>
      </c>
      <c r="B45" s="121">
        <v>325017.34000000003</v>
      </c>
      <c r="C45" s="121">
        <v>0</v>
      </c>
      <c r="D45" s="121">
        <v>94335.6</v>
      </c>
      <c r="E45" s="56">
        <v>437148.2</v>
      </c>
      <c r="F45" s="56">
        <v>55546.76</v>
      </c>
      <c r="H45" s="270">
        <v>14305.85</v>
      </c>
      <c r="N45" s="56">
        <v>1664645.88</v>
      </c>
      <c r="O45" s="98">
        <v>312129.76</v>
      </c>
      <c r="P45" s="98">
        <v>105000</v>
      </c>
      <c r="S45" s="98">
        <v>253638</v>
      </c>
      <c r="T45" s="98">
        <v>18850</v>
      </c>
      <c r="U45" s="122">
        <v>389618</v>
      </c>
      <c r="X45" s="122">
        <v>107675.34</v>
      </c>
      <c r="Y45" s="122">
        <v>61448.31</v>
      </c>
    </row>
    <row r="46" spans="1:25" x14ac:dyDescent="0.2">
      <c r="A46" s="56" t="s">
        <v>1948</v>
      </c>
      <c r="B46" s="121">
        <v>129367.36</v>
      </c>
      <c r="C46" s="121">
        <v>0</v>
      </c>
      <c r="D46" s="121">
        <v>105652.29</v>
      </c>
      <c r="E46" s="56">
        <v>3066025.54</v>
      </c>
      <c r="F46" s="56">
        <v>111217.12</v>
      </c>
      <c r="G46" s="270">
        <v>0</v>
      </c>
      <c r="H46" s="270">
        <v>30393.93</v>
      </c>
      <c r="J46" s="270">
        <v>0</v>
      </c>
      <c r="N46" s="56">
        <v>349948.56</v>
      </c>
      <c r="O46" s="98">
        <v>506610.03</v>
      </c>
      <c r="Q46" s="98">
        <v>1072.94</v>
      </c>
      <c r="S46" s="98">
        <v>445088</v>
      </c>
      <c r="T46" s="98">
        <v>29760.1</v>
      </c>
      <c r="U46" s="122">
        <v>708853</v>
      </c>
      <c r="X46" s="122">
        <v>320674.48</v>
      </c>
      <c r="Y46" s="122">
        <v>79616.89</v>
      </c>
    </row>
    <row r="47" spans="1:25" x14ac:dyDescent="0.2">
      <c r="A47" s="56" t="s">
        <v>1949</v>
      </c>
      <c r="B47" s="121">
        <v>602752.76</v>
      </c>
      <c r="C47" s="121">
        <v>0</v>
      </c>
      <c r="D47" s="121">
        <v>36864.800000000003</v>
      </c>
      <c r="E47" s="56">
        <v>571627.86</v>
      </c>
      <c r="F47" s="56">
        <v>65124.91</v>
      </c>
      <c r="G47" s="270">
        <v>0</v>
      </c>
      <c r="H47" s="270">
        <v>41557.78</v>
      </c>
      <c r="J47" s="270">
        <v>0</v>
      </c>
      <c r="M47" s="56">
        <v>-4512.46</v>
      </c>
      <c r="N47" s="56">
        <v>1610762.41</v>
      </c>
      <c r="O47" s="98">
        <v>505818.54</v>
      </c>
      <c r="S47" s="98">
        <v>384061</v>
      </c>
      <c r="T47" s="98">
        <v>21600</v>
      </c>
      <c r="U47" s="122">
        <v>682264</v>
      </c>
      <c r="X47" s="122">
        <v>185594.31</v>
      </c>
      <c r="Y47" s="122">
        <v>58141.68</v>
      </c>
    </row>
    <row r="48" spans="1:25" x14ac:dyDescent="0.2">
      <c r="A48" s="56" t="s">
        <v>1950</v>
      </c>
      <c r="B48" s="121">
        <v>411669.45</v>
      </c>
      <c r="C48" s="121">
        <v>0</v>
      </c>
      <c r="D48" s="121">
        <v>74036.929999999993</v>
      </c>
      <c r="E48" s="56">
        <v>596750.77</v>
      </c>
      <c r="F48" s="56">
        <v>54508.33</v>
      </c>
      <c r="G48" s="270">
        <v>0</v>
      </c>
      <c r="H48" s="270">
        <v>19875.66</v>
      </c>
      <c r="J48" s="270">
        <v>0</v>
      </c>
      <c r="N48" s="56">
        <v>2707380.46</v>
      </c>
      <c r="O48" s="98">
        <v>470624.29</v>
      </c>
      <c r="S48" s="98">
        <v>465794</v>
      </c>
      <c r="T48" s="98">
        <v>14070</v>
      </c>
      <c r="U48" s="122">
        <v>767634</v>
      </c>
      <c r="X48" s="122">
        <v>227061.77</v>
      </c>
      <c r="Y48" s="122">
        <v>70890.289999999994</v>
      </c>
    </row>
    <row r="49" spans="1:27" x14ac:dyDescent="0.2">
      <c r="A49" s="56" t="s">
        <v>2023</v>
      </c>
      <c r="B49" s="121">
        <v>399661.32</v>
      </c>
      <c r="C49" s="121">
        <v>0</v>
      </c>
      <c r="D49" s="121">
        <v>37504.44</v>
      </c>
      <c r="E49" s="56">
        <v>564234.31000000006</v>
      </c>
      <c r="F49" s="56">
        <v>144681.81</v>
      </c>
      <c r="G49" s="270">
        <v>0</v>
      </c>
      <c r="H49" s="270">
        <v>13709.1</v>
      </c>
      <c r="J49" s="270">
        <v>0</v>
      </c>
      <c r="N49" s="56">
        <v>2321309.19</v>
      </c>
      <c r="O49" s="98">
        <v>249613.9</v>
      </c>
      <c r="S49" s="98">
        <v>307861.2</v>
      </c>
      <c r="T49" s="98">
        <v>21600</v>
      </c>
      <c r="U49" s="122">
        <v>388651.2</v>
      </c>
      <c r="X49" s="122">
        <v>122177.15</v>
      </c>
      <c r="Y49" s="122">
        <v>64447.03</v>
      </c>
    </row>
    <row r="50" spans="1:27" x14ac:dyDescent="0.2">
      <c r="A50" s="56" t="s">
        <v>2033</v>
      </c>
      <c r="B50" s="121">
        <v>588701.88</v>
      </c>
      <c r="C50" s="121">
        <v>0</v>
      </c>
      <c r="D50" s="121">
        <v>50000.79</v>
      </c>
      <c r="E50" s="56">
        <v>1367019.05</v>
      </c>
      <c r="F50" s="56">
        <v>208858.55</v>
      </c>
      <c r="G50" s="270">
        <v>0</v>
      </c>
      <c r="H50" s="270">
        <v>16987.47</v>
      </c>
      <c r="M50" s="56">
        <v>8180.46</v>
      </c>
      <c r="N50" s="56">
        <v>991778.49</v>
      </c>
      <c r="O50" s="98">
        <v>229421.06</v>
      </c>
      <c r="Q50" s="98">
        <v>30.7</v>
      </c>
      <c r="S50" s="98">
        <v>254181.29</v>
      </c>
      <c r="T50" s="98">
        <v>23100</v>
      </c>
      <c r="U50" s="122">
        <v>330201.28999999998</v>
      </c>
      <c r="W50" s="122">
        <v>700</v>
      </c>
      <c r="X50" s="122">
        <v>128673.71</v>
      </c>
      <c r="Y50" s="122">
        <v>63702.34</v>
      </c>
    </row>
    <row r="51" spans="1:27" x14ac:dyDescent="0.2">
      <c r="A51" s="56" t="s">
        <v>2034</v>
      </c>
      <c r="B51" s="121">
        <v>218882.78</v>
      </c>
      <c r="C51" s="121">
        <v>0</v>
      </c>
      <c r="D51" s="121">
        <v>83804.09</v>
      </c>
      <c r="E51" s="56">
        <v>2775288.24</v>
      </c>
      <c r="F51" s="56">
        <v>67057.490000000005</v>
      </c>
      <c r="G51" s="270">
        <v>0</v>
      </c>
      <c r="H51" s="270">
        <v>22262.09</v>
      </c>
      <c r="J51" s="270">
        <v>19.63</v>
      </c>
      <c r="N51" s="56">
        <v>667821.93000000005</v>
      </c>
      <c r="O51" s="98">
        <v>231174.5</v>
      </c>
      <c r="Q51" s="98">
        <v>30.44</v>
      </c>
      <c r="S51" s="98">
        <v>379449.8</v>
      </c>
      <c r="T51" s="98">
        <v>32100</v>
      </c>
      <c r="U51" s="122">
        <v>476129.8</v>
      </c>
      <c r="X51" s="122">
        <v>142521.98000000001</v>
      </c>
      <c r="Y51" s="122">
        <v>70156.070000000007</v>
      </c>
    </row>
    <row r="52" spans="1:27" x14ac:dyDescent="0.2">
      <c r="A52" s="56" t="s">
        <v>1951</v>
      </c>
      <c r="B52" s="121">
        <v>547578.66</v>
      </c>
      <c r="C52" s="121">
        <v>38617</v>
      </c>
      <c r="D52" s="121">
        <v>11054.42</v>
      </c>
      <c r="E52" s="56">
        <v>868039.07</v>
      </c>
      <c r="F52" s="56">
        <v>175032.74</v>
      </c>
      <c r="G52" s="270">
        <v>27460</v>
      </c>
      <c r="H52" s="270">
        <v>8182.68</v>
      </c>
      <c r="J52" s="270">
        <v>2388</v>
      </c>
      <c r="N52" s="56">
        <v>2139773.89</v>
      </c>
      <c r="O52" s="98">
        <v>368227.39</v>
      </c>
      <c r="Q52" s="98">
        <v>294.27</v>
      </c>
      <c r="S52" s="98">
        <v>233772</v>
      </c>
      <c r="U52" s="122">
        <v>233772</v>
      </c>
      <c r="X52" s="122">
        <v>127594.25</v>
      </c>
      <c r="Y52" s="122">
        <v>73509.97</v>
      </c>
      <c r="AA52" s="122">
        <v>1737</v>
      </c>
    </row>
    <row r="53" spans="1:27" x14ac:dyDescent="0.2">
      <c r="A53" s="56" t="s">
        <v>1952</v>
      </c>
      <c r="B53" s="121">
        <v>509436.68</v>
      </c>
      <c r="C53" s="121">
        <v>75108</v>
      </c>
      <c r="D53" s="121">
        <v>8247</v>
      </c>
      <c r="E53" s="56">
        <v>402009.09</v>
      </c>
      <c r="F53" s="56">
        <v>135108.32999999999</v>
      </c>
      <c r="G53" s="270">
        <v>0</v>
      </c>
      <c r="H53" s="270">
        <v>6813.65</v>
      </c>
      <c r="J53" s="270">
        <v>972</v>
      </c>
      <c r="N53" s="56">
        <v>293207.49</v>
      </c>
      <c r="O53" s="98">
        <v>302333.74</v>
      </c>
      <c r="Q53" s="98">
        <v>300.19</v>
      </c>
      <c r="S53" s="98">
        <v>164736</v>
      </c>
      <c r="U53" s="122">
        <v>164736</v>
      </c>
      <c r="X53" s="122">
        <v>71698.03</v>
      </c>
      <c r="Y53" s="122">
        <v>33896.339999999997</v>
      </c>
      <c r="AA53" s="122">
        <v>990</v>
      </c>
    </row>
    <row r="54" spans="1:27" x14ac:dyDescent="0.2">
      <c r="A54" s="56" t="s">
        <v>1953</v>
      </c>
      <c r="B54" s="121">
        <v>411301.7</v>
      </c>
      <c r="C54" s="121">
        <v>49036</v>
      </c>
      <c r="D54" s="121">
        <v>35680.629999999997</v>
      </c>
      <c r="E54" s="56">
        <v>894615.26</v>
      </c>
      <c r="F54" s="56">
        <v>127570.36</v>
      </c>
      <c r="G54" s="270">
        <v>2877</v>
      </c>
      <c r="H54" s="270">
        <v>19349.689999999999</v>
      </c>
      <c r="J54" s="270">
        <v>8830</v>
      </c>
      <c r="M54" s="56">
        <v>-85.13</v>
      </c>
      <c r="N54" s="56">
        <v>1946315.03</v>
      </c>
      <c r="O54" s="98">
        <v>534206.93999999994</v>
      </c>
      <c r="Q54" s="98">
        <v>141.56</v>
      </c>
      <c r="S54" s="98">
        <v>177044</v>
      </c>
      <c r="U54" s="122">
        <v>278064</v>
      </c>
      <c r="X54" s="122">
        <v>142942.54999999999</v>
      </c>
      <c r="Y54" s="122">
        <v>112426.55</v>
      </c>
      <c r="AA54" s="122">
        <v>859</v>
      </c>
    </row>
    <row r="55" spans="1:27" x14ac:dyDescent="0.2">
      <c r="A55" s="56" t="s">
        <v>1954</v>
      </c>
      <c r="B55" s="121">
        <v>894276.86</v>
      </c>
      <c r="C55" s="121">
        <v>87386.5</v>
      </c>
      <c r="D55" s="121">
        <v>81561.84</v>
      </c>
      <c r="E55" s="56">
        <v>877840.69</v>
      </c>
      <c r="F55" s="56">
        <v>383095.02</v>
      </c>
      <c r="G55" s="270">
        <v>29300</v>
      </c>
      <c r="H55" s="270">
        <v>33229.54</v>
      </c>
      <c r="J55" s="270">
        <v>6277</v>
      </c>
      <c r="N55" s="56">
        <v>2217512.62</v>
      </c>
      <c r="O55" s="98">
        <v>852005.85</v>
      </c>
      <c r="Q55" s="98">
        <v>814.14</v>
      </c>
      <c r="S55" s="98">
        <v>509410</v>
      </c>
      <c r="U55" s="122">
        <v>608430</v>
      </c>
      <c r="X55" s="122">
        <v>230550.77</v>
      </c>
      <c r="Y55" s="122">
        <v>135373</v>
      </c>
    </row>
    <row r="56" spans="1:27" x14ac:dyDescent="0.2">
      <c r="A56" s="56" t="s">
        <v>1955</v>
      </c>
      <c r="B56" s="121">
        <v>695771.24</v>
      </c>
      <c r="C56" s="121">
        <v>101647.5</v>
      </c>
      <c r="D56" s="121">
        <v>65886.81</v>
      </c>
      <c r="E56" s="56">
        <v>808623.98</v>
      </c>
      <c r="F56" s="56">
        <v>162028.25</v>
      </c>
      <c r="G56" s="270">
        <v>19930</v>
      </c>
      <c r="H56" s="270">
        <v>47114.22</v>
      </c>
      <c r="J56" s="270">
        <v>7245</v>
      </c>
      <c r="M56" s="56">
        <v>-59.5</v>
      </c>
      <c r="N56" s="56">
        <v>1921030.3</v>
      </c>
      <c r="O56" s="98">
        <v>762336.69</v>
      </c>
      <c r="Q56" s="98">
        <v>607.38</v>
      </c>
      <c r="S56" s="98">
        <v>358820</v>
      </c>
      <c r="U56" s="122">
        <v>499880</v>
      </c>
      <c r="X56" s="122">
        <v>219972.3</v>
      </c>
      <c r="Y56" s="122">
        <v>125482.78</v>
      </c>
      <c r="AA56" s="122">
        <v>321</v>
      </c>
    </row>
    <row r="57" spans="1:27" x14ac:dyDescent="0.2">
      <c r="A57" s="56" t="s">
        <v>1956</v>
      </c>
      <c r="B57" s="121">
        <v>541369.05000000005</v>
      </c>
      <c r="C57" s="121">
        <v>30641</v>
      </c>
      <c r="D57" s="121">
        <v>60103</v>
      </c>
      <c r="E57" s="56">
        <v>737185.3</v>
      </c>
      <c r="F57" s="56">
        <v>177632.83</v>
      </c>
      <c r="G57" s="270">
        <v>13751</v>
      </c>
      <c r="H57" s="270">
        <v>12841.91</v>
      </c>
      <c r="J57" s="270">
        <v>1288</v>
      </c>
      <c r="M57" s="56">
        <v>-2679.19</v>
      </c>
      <c r="N57" s="56">
        <v>1915444.77</v>
      </c>
      <c r="O57" s="98">
        <v>677321.12</v>
      </c>
      <c r="Q57" s="98">
        <v>149.21</v>
      </c>
      <c r="S57" s="98">
        <v>440952</v>
      </c>
      <c r="U57" s="122">
        <v>557919</v>
      </c>
      <c r="X57" s="122">
        <v>182470.84</v>
      </c>
      <c r="Y57" s="122">
        <v>118450.72</v>
      </c>
      <c r="AA57" s="122">
        <v>5483</v>
      </c>
    </row>
    <row r="58" spans="1:27" x14ac:dyDescent="0.2">
      <c r="A58" s="56" t="s">
        <v>1957</v>
      </c>
      <c r="B58" s="121">
        <v>346810.49</v>
      </c>
      <c r="C58" s="121">
        <v>35865.5</v>
      </c>
      <c r="D58" s="121">
        <v>16602.46</v>
      </c>
      <c r="E58" s="56">
        <v>710413.13</v>
      </c>
      <c r="F58" s="56">
        <v>172789.98</v>
      </c>
      <c r="G58" s="270">
        <v>12844</v>
      </c>
      <c r="H58" s="270">
        <v>15878.78</v>
      </c>
      <c r="J58" s="270">
        <v>1879</v>
      </c>
      <c r="M58" s="56">
        <v>-24.34</v>
      </c>
      <c r="N58" s="56">
        <v>1650781.62</v>
      </c>
      <c r="O58" s="98">
        <v>457307.36</v>
      </c>
      <c r="Q58" s="98">
        <v>285.37</v>
      </c>
      <c r="S58" s="98">
        <v>182826</v>
      </c>
      <c r="U58" s="122">
        <v>285865</v>
      </c>
      <c r="X58" s="122">
        <v>128715.25</v>
      </c>
      <c r="Y58" s="122">
        <v>112553.03</v>
      </c>
      <c r="AA58" s="122">
        <v>1880</v>
      </c>
    </row>
    <row r="59" spans="1:27" x14ac:dyDescent="0.2">
      <c r="A59" s="56" t="s">
        <v>1958</v>
      </c>
      <c r="B59" s="121">
        <v>329688.25</v>
      </c>
      <c r="C59" s="121">
        <v>50405</v>
      </c>
      <c r="D59" s="121">
        <v>27670.45</v>
      </c>
      <c r="E59" s="56">
        <v>933191.14</v>
      </c>
      <c r="F59" s="56">
        <v>150505.03</v>
      </c>
      <c r="G59" s="270">
        <v>1170</v>
      </c>
      <c r="H59" s="270">
        <v>20187.009999999998</v>
      </c>
      <c r="J59" s="270">
        <v>1616.63</v>
      </c>
      <c r="M59" s="56">
        <v>-108.11</v>
      </c>
      <c r="N59" s="56">
        <v>2032099.69</v>
      </c>
      <c r="O59" s="98">
        <v>637779.02</v>
      </c>
      <c r="Q59" s="98">
        <v>35.69</v>
      </c>
      <c r="S59" s="98">
        <v>232680</v>
      </c>
      <c r="U59" s="122">
        <v>399520</v>
      </c>
      <c r="X59" s="122">
        <v>126503.79</v>
      </c>
      <c r="Y59" s="122">
        <v>114312.84</v>
      </c>
      <c r="AA59" s="122">
        <v>2300</v>
      </c>
    </row>
    <row r="60" spans="1:27" x14ac:dyDescent="0.2">
      <c r="A60" s="56" t="s">
        <v>1959</v>
      </c>
      <c r="B60" s="121">
        <v>463917.06</v>
      </c>
      <c r="C60" s="121">
        <v>132915.5</v>
      </c>
      <c r="D60" s="121">
        <v>44050</v>
      </c>
      <c r="E60" s="56">
        <v>1521377.56</v>
      </c>
      <c r="F60" s="56">
        <v>144564.47</v>
      </c>
      <c r="G60" s="270">
        <v>7000</v>
      </c>
      <c r="H60" s="270">
        <v>35854.01</v>
      </c>
      <c r="J60" s="270">
        <v>7008</v>
      </c>
      <c r="N60" s="56">
        <v>1174038.5</v>
      </c>
      <c r="O60" s="98">
        <v>1055242.07</v>
      </c>
      <c r="Q60" s="98">
        <v>225.07</v>
      </c>
      <c r="S60" s="98">
        <v>321594</v>
      </c>
      <c r="U60" s="122">
        <v>521354</v>
      </c>
      <c r="X60" s="122">
        <v>300099.88</v>
      </c>
      <c r="Y60" s="122">
        <v>135486.51</v>
      </c>
      <c r="AA60" s="122">
        <v>7577.5</v>
      </c>
    </row>
    <row r="61" spans="1:27" x14ac:dyDescent="0.2">
      <c r="A61" s="56" t="s">
        <v>1960</v>
      </c>
      <c r="B61" s="121">
        <v>1071644.1499999999</v>
      </c>
      <c r="C61" s="121">
        <v>295413.5</v>
      </c>
      <c r="D61" s="121">
        <v>81880.399999999994</v>
      </c>
      <c r="E61" s="56">
        <v>1041239.26</v>
      </c>
      <c r="F61" s="56">
        <v>575602.64</v>
      </c>
      <c r="G61" s="270">
        <v>14300</v>
      </c>
      <c r="H61" s="270">
        <v>41087.43</v>
      </c>
      <c r="J61" s="270">
        <v>10404</v>
      </c>
      <c r="M61" s="56">
        <v>-237.55</v>
      </c>
      <c r="N61" s="56">
        <v>3795531.45</v>
      </c>
      <c r="O61" s="98">
        <v>1115378.8</v>
      </c>
      <c r="Q61" s="98">
        <v>1043.3</v>
      </c>
      <c r="S61" s="98">
        <v>574504</v>
      </c>
      <c r="U61" s="122">
        <v>808002</v>
      </c>
      <c r="W61" s="122">
        <v>300</v>
      </c>
      <c r="X61" s="122">
        <v>239147.65</v>
      </c>
      <c r="Y61" s="122">
        <v>239028.01</v>
      </c>
    </row>
    <row r="62" spans="1:27" x14ac:dyDescent="0.2">
      <c r="A62" s="56" t="s">
        <v>1961</v>
      </c>
      <c r="B62" s="121">
        <v>346417.89</v>
      </c>
      <c r="C62" s="121">
        <v>93489</v>
      </c>
      <c r="D62" s="121">
        <v>26574</v>
      </c>
      <c r="E62" s="56">
        <v>532027.48</v>
      </c>
      <c r="F62" s="56">
        <v>181935.57</v>
      </c>
      <c r="G62" s="270">
        <v>5904</v>
      </c>
      <c r="H62" s="270">
        <v>29653.06</v>
      </c>
      <c r="J62" s="270">
        <v>4532</v>
      </c>
      <c r="M62" s="56">
        <v>-630</v>
      </c>
      <c r="N62" s="56">
        <v>1606269.64</v>
      </c>
      <c r="O62" s="98">
        <v>721945.7</v>
      </c>
      <c r="Q62" s="98">
        <v>140</v>
      </c>
      <c r="S62" s="98">
        <v>270326</v>
      </c>
      <c r="U62" s="122">
        <v>397386</v>
      </c>
      <c r="X62" s="122">
        <v>226559.09</v>
      </c>
      <c r="Y62" s="122">
        <v>131182.87</v>
      </c>
      <c r="AA62" s="122">
        <v>972</v>
      </c>
    </row>
    <row r="63" spans="1:27" x14ac:dyDescent="0.2">
      <c r="A63" s="56" t="s">
        <v>1962</v>
      </c>
      <c r="B63" s="121">
        <v>439357.6</v>
      </c>
      <c r="C63" s="121">
        <v>129205.5</v>
      </c>
      <c r="D63" s="121">
        <v>26278.93</v>
      </c>
      <c r="E63" s="56">
        <v>515483.6</v>
      </c>
      <c r="F63" s="56">
        <v>132471.23000000001</v>
      </c>
      <c r="G63" s="270">
        <v>11200</v>
      </c>
      <c r="H63" s="270">
        <v>27756.79</v>
      </c>
      <c r="J63" s="270">
        <v>11152.24</v>
      </c>
      <c r="K63" s="56">
        <v>14282.8</v>
      </c>
      <c r="M63" s="56">
        <v>-214.2</v>
      </c>
      <c r="N63" s="56">
        <v>2640334.33</v>
      </c>
      <c r="O63" s="98">
        <v>526205.23</v>
      </c>
      <c r="Q63" s="98">
        <v>287.08</v>
      </c>
      <c r="S63" s="98">
        <v>343260</v>
      </c>
      <c r="U63" s="122">
        <v>343260</v>
      </c>
      <c r="X63" s="122">
        <v>177848.79</v>
      </c>
      <c r="Y63" s="122">
        <v>96352.62</v>
      </c>
      <c r="AA63" s="122">
        <v>4614</v>
      </c>
    </row>
    <row r="64" spans="1:27" x14ac:dyDescent="0.2">
      <c r="A64" s="56" t="s">
        <v>2024</v>
      </c>
      <c r="B64" s="121">
        <v>277617.21000000002</v>
      </c>
      <c r="C64" s="121">
        <v>54452</v>
      </c>
      <c r="D64" s="121">
        <v>12269.37</v>
      </c>
      <c r="E64" s="56">
        <v>1638595.86</v>
      </c>
      <c r="F64" s="56">
        <v>153484.34</v>
      </c>
      <c r="G64" s="270">
        <v>7500</v>
      </c>
      <c r="H64" s="270">
        <v>18940.150000000001</v>
      </c>
      <c r="J64" s="270">
        <v>2288</v>
      </c>
      <c r="M64" s="56">
        <v>-15.66</v>
      </c>
      <c r="N64" s="56">
        <v>2029021.21</v>
      </c>
      <c r="O64" s="98">
        <v>341467.59</v>
      </c>
      <c r="Q64" s="98">
        <v>48.44</v>
      </c>
      <c r="S64" s="98">
        <v>209454</v>
      </c>
      <c r="U64" s="122">
        <v>209454</v>
      </c>
      <c r="X64" s="122">
        <v>104952.02</v>
      </c>
      <c r="Y64" s="122">
        <v>141219.5</v>
      </c>
      <c r="AA64" s="122">
        <v>3288.5</v>
      </c>
    </row>
    <row r="65" spans="1:28" x14ac:dyDescent="0.2">
      <c r="A65" s="56" t="s">
        <v>1963</v>
      </c>
      <c r="B65" s="121">
        <v>628791.89</v>
      </c>
      <c r="C65" s="121">
        <v>0</v>
      </c>
      <c r="D65" s="121">
        <v>29158.78</v>
      </c>
      <c r="E65" s="56">
        <v>2394940.48</v>
      </c>
      <c r="F65" s="56">
        <v>18110.93</v>
      </c>
      <c r="G65" s="270">
        <v>14255</v>
      </c>
      <c r="H65" s="270">
        <v>22650</v>
      </c>
      <c r="J65" s="270">
        <v>0</v>
      </c>
      <c r="M65" s="56">
        <v>268</v>
      </c>
      <c r="N65" s="56">
        <v>849648.43</v>
      </c>
      <c r="O65" s="98">
        <v>462770.18</v>
      </c>
      <c r="S65" s="98">
        <v>469258</v>
      </c>
      <c r="T65" s="98">
        <v>21500</v>
      </c>
      <c r="U65" s="122">
        <v>470758</v>
      </c>
      <c r="X65" s="122">
        <v>140627.16</v>
      </c>
      <c r="Y65" s="122">
        <v>48397.23</v>
      </c>
    </row>
    <row r="66" spans="1:28" x14ac:dyDescent="0.2">
      <c r="A66" s="56" t="s">
        <v>1964</v>
      </c>
      <c r="B66" s="121">
        <v>809375.81</v>
      </c>
      <c r="C66" s="121">
        <v>0</v>
      </c>
      <c r="D66" s="121">
        <v>17623.18</v>
      </c>
      <c r="E66" s="56">
        <v>645524.29</v>
      </c>
      <c r="F66" s="56">
        <v>42517.22</v>
      </c>
      <c r="J66" s="270">
        <v>0</v>
      </c>
      <c r="M66" s="56">
        <v>-50621.01</v>
      </c>
      <c r="N66" s="56">
        <v>236925.61</v>
      </c>
      <c r="O66" s="98">
        <v>473520.4</v>
      </c>
      <c r="P66" s="98">
        <v>28800</v>
      </c>
      <c r="S66" s="98">
        <v>416444</v>
      </c>
      <c r="T66" s="98">
        <v>21500</v>
      </c>
      <c r="U66" s="122">
        <v>417944</v>
      </c>
      <c r="X66" s="122">
        <v>136552.24</v>
      </c>
      <c r="Y66" s="122">
        <v>63126.6</v>
      </c>
    </row>
    <row r="67" spans="1:28" x14ac:dyDescent="0.2">
      <c r="A67" s="56" t="s">
        <v>1965</v>
      </c>
      <c r="B67" s="121">
        <v>613625.30000000005</v>
      </c>
      <c r="C67" s="121">
        <v>0</v>
      </c>
      <c r="D67" s="121">
        <v>78686.149999999994</v>
      </c>
      <c r="E67" s="56">
        <v>647189.30000000005</v>
      </c>
      <c r="F67" s="56">
        <v>50917.08</v>
      </c>
      <c r="G67" s="270">
        <v>8200</v>
      </c>
      <c r="H67" s="270">
        <v>28167.58</v>
      </c>
      <c r="J67" s="270">
        <v>0</v>
      </c>
      <c r="M67" s="56">
        <v>-38.590000000000003</v>
      </c>
      <c r="N67" s="56">
        <v>1982889.72</v>
      </c>
      <c r="O67" s="98">
        <v>591342.86</v>
      </c>
      <c r="S67" s="98">
        <v>403502</v>
      </c>
      <c r="T67" s="98">
        <v>21500</v>
      </c>
      <c r="U67" s="122">
        <v>468842</v>
      </c>
      <c r="X67" s="122">
        <v>191037.22</v>
      </c>
      <c r="Y67" s="122">
        <v>50052.02</v>
      </c>
    </row>
    <row r="68" spans="1:28" x14ac:dyDescent="0.2">
      <c r="A68" s="56" t="s">
        <v>1966</v>
      </c>
      <c r="B68" s="121">
        <v>639986.85</v>
      </c>
      <c r="C68" s="121">
        <v>0</v>
      </c>
      <c r="D68" s="121">
        <v>70562.8</v>
      </c>
      <c r="E68" s="56">
        <v>804425.38</v>
      </c>
      <c r="F68" s="56">
        <v>60761.97</v>
      </c>
      <c r="G68" s="270">
        <v>15428</v>
      </c>
      <c r="H68" s="270">
        <v>20819.75</v>
      </c>
      <c r="J68" s="270">
        <v>0</v>
      </c>
      <c r="M68" s="56">
        <v>546.70000000000005</v>
      </c>
      <c r="N68" s="56">
        <v>2283492.7400000002</v>
      </c>
      <c r="O68" s="98">
        <v>517464.65</v>
      </c>
      <c r="P68" s="98">
        <v>28000</v>
      </c>
      <c r="S68" s="98">
        <v>401284</v>
      </c>
      <c r="T68" s="98">
        <v>21500</v>
      </c>
      <c r="U68" s="122">
        <v>458284</v>
      </c>
      <c r="X68" s="122">
        <v>180745.03</v>
      </c>
      <c r="Y68" s="122">
        <v>61780.38</v>
      </c>
    </row>
    <row r="69" spans="1:28" x14ac:dyDescent="0.2">
      <c r="A69" s="56" t="s">
        <v>2021</v>
      </c>
      <c r="B69" s="121">
        <v>447839.42</v>
      </c>
      <c r="C69" s="121">
        <v>0</v>
      </c>
      <c r="D69" s="121">
        <v>18220.57</v>
      </c>
      <c r="E69" s="56">
        <v>2138006.8199999998</v>
      </c>
      <c r="F69" s="56">
        <v>76580.73</v>
      </c>
      <c r="G69" s="270">
        <v>15372</v>
      </c>
      <c r="H69" s="270">
        <v>14978.45</v>
      </c>
      <c r="N69" s="56">
        <v>355552.49</v>
      </c>
      <c r="O69" s="98">
        <v>468177.87</v>
      </c>
      <c r="S69" s="98">
        <v>185790</v>
      </c>
      <c r="T69" s="98">
        <v>20000</v>
      </c>
      <c r="U69" s="122">
        <v>249630</v>
      </c>
      <c r="X69" s="122">
        <v>159408.18</v>
      </c>
      <c r="Y69" s="122">
        <v>52721.07</v>
      </c>
    </row>
    <row r="70" spans="1:28" x14ac:dyDescent="0.2">
      <c r="A70" s="56" t="s">
        <v>1967</v>
      </c>
      <c r="B70" s="121">
        <v>96039.35</v>
      </c>
      <c r="C70" s="121">
        <v>92303</v>
      </c>
      <c r="D70" s="121">
        <v>25626.71</v>
      </c>
      <c r="E70" s="56">
        <v>154270.39000000001</v>
      </c>
      <c r="F70" s="56">
        <v>185538</v>
      </c>
      <c r="G70" s="270">
        <v>0</v>
      </c>
      <c r="J70" s="270">
        <v>477.56</v>
      </c>
      <c r="N70" s="56">
        <v>547255.34</v>
      </c>
      <c r="O70" s="98">
        <v>431257.55</v>
      </c>
      <c r="S70" s="98">
        <v>324296</v>
      </c>
      <c r="T70" s="98">
        <v>1500</v>
      </c>
      <c r="U70" s="122">
        <v>401436</v>
      </c>
      <c r="X70" s="122">
        <v>323764.73</v>
      </c>
      <c r="Y70" s="122">
        <v>38021.279999999999</v>
      </c>
      <c r="AB70" s="122">
        <v>60000</v>
      </c>
    </row>
    <row r="71" spans="1:28" x14ac:dyDescent="0.2">
      <c r="A71" s="56" t="s">
        <v>1968</v>
      </c>
      <c r="B71" s="121">
        <v>713303.1</v>
      </c>
      <c r="C71" s="121">
        <v>166500</v>
      </c>
      <c r="D71" s="121">
        <v>50825.15</v>
      </c>
      <c r="E71" s="56">
        <v>344001.38</v>
      </c>
      <c r="F71" s="56">
        <v>315780.90000000002</v>
      </c>
      <c r="G71" s="270">
        <v>0</v>
      </c>
      <c r="H71" s="270">
        <v>30200</v>
      </c>
      <c r="J71" s="270">
        <v>4922.78</v>
      </c>
      <c r="N71" s="56">
        <v>2767861</v>
      </c>
      <c r="O71" s="98">
        <v>1103308.8899999999</v>
      </c>
      <c r="S71" s="98">
        <v>476337.4</v>
      </c>
      <c r="T71" s="98">
        <v>16485</v>
      </c>
      <c r="U71" s="122">
        <v>747997.4</v>
      </c>
      <c r="X71" s="122">
        <v>590057</v>
      </c>
      <c r="Y71" s="122">
        <v>85346.99</v>
      </c>
      <c r="AB71" s="122">
        <v>9050</v>
      </c>
    </row>
    <row r="72" spans="1:28" x14ac:dyDescent="0.2">
      <c r="A72" s="56" t="s">
        <v>1969</v>
      </c>
      <c r="B72" s="121">
        <v>191393.27</v>
      </c>
      <c r="C72" s="121">
        <v>0</v>
      </c>
      <c r="D72" s="121">
        <v>31177.29</v>
      </c>
      <c r="E72" s="56">
        <v>62739.51</v>
      </c>
      <c r="F72" s="56">
        <v>153049.45000000001</v>
      </c>
      <c r="G72" s="270">
        <v>0</v>
      </c>
      <c r="H72" s="270">
        <v>24892.1</v>
      </c>
      <c r="J72" s="270">
        <v>387.67</v>
      </c>
      <c r="M72" s="56">
        <v>5117.6499999999996</v>
      </c>
      <c r="N72" s="56">
        <v>432862.99</v>
      </c>
      <c r="O72" s="98">
        <v>334554.15999999997</v>
      </c>
      <c r="S72" s="98">
        <v>364091</v>
      </c>
      <c r="T72" s="98">
        <v>1000</v>
      </c>
      <c r="U72" s="122">
        <v>365091</v>
      </c>
      <c r="X72" s="122">
        <v>266262.15000000002</v>
      </c>
      <c r="Y72" s="122">
        <v>33623.160000000003</v>
      </c>
    </row>
    <row r="73" spans="1:28" x14ac:dyDescent="0.2">
      <c r="A73" s="56" t="s">
        <v>1970</v>
      </c>
      <c r="B73" s="121">
        <v>183040.08</v>
      </c>
      <c r="C73" s="121">
        <v>0</v>
      </c>
      <c r="D73" s="121">
        <v>28848.53</v>
      </c>
      <c r="E73" s="56">
        <v>387610.07</v>
      </c>
      <c r="F73" s="56">
        <v>109921.29</v>
      </c>
      <c r="G73" s="270">
        <v>0</v>
      </c>
      <c r="H73" s="270">
        <v>42632.65</v>
      </c>
      <c r="J73" s="270">
        <v>405.44</v>
      </c>
      <c r="N73" s="56">
        <v>923490.75</v>
      </c>
      <c r="O73" s="98">
        <v>282386.40999999997</v>
      </c>
      <c r="S73" s="98">
        <v>439656</v>
      </c>
      <c r="T73" s="98">
        <v>120080</v>
      </c>
      <c r="U73" s="122">
        <v>595056</v>
      </c>
      <c r="X73" s="122">
        <v>192428.52</v>
      </c>
      <c r="Y73" s="122">
        <v>40936.199999999997</v>
      </c>
    </row>
    <row r="74" spans="1:28" x14ac:dyDescent="0.2">
      <c r="A74" s="56" t="s">
        <v>1971</v>
      </c>
      <c r="B74" s="121">
        <v>171952.9</v>
      </c>
      <c r="C74" s="121">
        <v>0</v>
      </c>
      <c r="D74" s="121">
        <v>20552.97</v>
      </c>
      <c r="E74" s="56">
        <v>104453.83</v>
      </c>
      <c r="F74" s="56">
        <v>190614.04</v>
      </c>
      <c r="G74" s="270">
        <v>0</v>
      </c>
      <c r="J74" s="270">
        <v>3778.34</v>
      </c>
      <c r="N74" s="56">
        <v>606181.84</v>
      </c>
      <c r="O74" s="98">
        <v>423081.45</v>
      </c>
      <c r="S74" s="98">
        <v>337428</v>
      </c>
      <c r="T74" s="98">
        <v>1500</v>
      </c>
      <c r="U74" s="122">
        <v>450418</v>
      </c>
      <c r="W74" s="122">
        <v>8012</v>
      </c>
      <c r="X74" s="122">
        <v>263792.09000000003</v>
      </c>
      <c r="Y74" s="122">
        <v>26223.37</v>
      </c>
      <c r="Z74" s="122">
        <v>1757.5</v>
      </c>
    </row>
    <row r="75" spans="1:28" x14ac:dyDescent="0.2">
      <c r="A75" s="56" t="s">
        <v>1972</v>
      </c>
      <c r="B75" s="121">
        <v>406148.72</v>
      </c>
      <c r="C75" s="121">
        <v>131525</v>
      </c>
      <c r="D75" s="121">
        <v>53158.81</v>
      </c>
      <c r="E75" s="56">
        <v>330970.89</v>
      </c>
      <c r="F75" s="56">
        <v>193471.48</v>
      </c>
      <c r="G75" s="270">
        <v>0</v>
      </c>
      <c r="H75" s="270">
        <v>29451.200000000001</v>
      </c>
      <c r="J75" s="270">
        <v>275.05</v>
      </c>
      <c r="M75" s="56">
        <v>4002.41</v>
      </c>
      <c r="N75" s="56">
        <v>1832865.74</v>
      </c>
      <c r="O75" s="98">
        <v>516571.55</v>
      </c>
      <c r="S75" s="98">
        <v>448714</v>
      </c>
      <c r="T75" s="98">
        <v>355392</v>
      </c>
      <c r="U75" s="122">
        <v>567874</v>
      </c>
      <c r="X75" s="122">
        <v>223596.09</v>
      </c>
      <c r="Y75" s="122">
        <v>45146.12</v>
      </c>
    </row>
    <row r="76" spans="1:28" x14ac:dyDescent="0.2">
      <c r="A76" s="56" t="s">
        <v>1973</v>
      </c>
      <c r="B76" s="121">
        <v>284810.51</v>
      </c>
      <c r="C76" s="121">
        <v>0</v>
      </c>
      <c r="D76" s="121">
        <v>20144.599999999999</v>
      </c>
      <c r="E76" s="56">
        <v>749917.01</v>
      </c>
      <c r="F76" s="56">
        <v>-33174.519999999997</v>
      </c>
      <c r="H76" s="270">
        <v>63013.75</v>
      </c>
      <c r="J76" s="270">
        <v>7.9</v>
      </c>
      <c r="N76" s="56">
        <v>1701541.88</v>
      </c>
      <c r="O76" s="98">
        <v>388964.04</v>
      </c>
      <c r="S76" s="98">
        <v>289550</v>
      </c>
      <c r="U76" s="122">
        <v>403335</v>
      </c>
      <c r="X76" s="122">
        <v>125302.77</v>
      </c>
      <c r="Y76" s="122">
        <v>31708.44</v>
      </c>
      <c r="AB76" s="122">
        <v>500</v>
      </c>
    </row>
    <row r="77" spans="1:28" x14ac:dyDescent="0.2">
      <c r="A77" s="56" t="s">
        <v>1974</v>
      </c>
      <c r="B77" s="121">
        <v>412318.43</v>
      </c>
      <c r="C77" s="121">
        <v>0</v>
      </c>
      <c r="D77" s="121">
        <v>43262.05</v>
      </c>
      <c r="E77" s="56">
        <v>1110697.54</v>
      </c>
      <c r="F77" s="56">
        <v>102501.1</v>
      </c>
      <c r="G77" s="270">
        <v>1580</v>
      </c>
      <c r="H77" s="270">
        <v>4269.4799999999996</v>
      </c>
      <c r="J77" s="270">
        <v>40.93</v>
      </c>
      <c r="M77" s="56">
        <v>1250</v>
      </c>
      <c r="N77" s="56">
        <v>2052419.41</v>
      </c>
      <c r="O77" s="98">
        <v>527361.81999999995</v>
      </c>
      <c r="S77" s="98">
        <v>542332</v>
      </c>
      <c r="U77" s="122">
        <v>694367</v>
      </c>
      <c r="X77" s="122">
        <v>162532.51999999999</v>
      </c>
      <c r="Y77" s="122">
        <v>8502.0499999999993</v>
      </c>
    </row>
    <row r="78" spans="1:28" x14ac:dyDescent="0.2">
      <c r="A78" s="56" t="s">
        <v>1975</v>
      </c>
      <c r="B78" s="121">
        <v>384389.94</v>
      </c>
      <c r="C78" s="121">
        <v>0</v>
      </c>
      <c r="D78" s="121">
        <v>11389.34</v>
      </c>
      <c r="E78" s="56">
        <v>304135.92</v>
      </c>
      <c r="F78" s="56">
        <v>-49880.02</v>
      </c>
      <c r="G78" s="270">
        <v>500</v>
      </c>
      <c r="H78" s="270">
        <v>83999.16</v>
      </c>
      <c r="I78" s="270">
        <v>83480</v>
      </c>
      <c r="J78" s="270">
        <v>603.35</v>
      </c>
      <c r="N78" s="56">
        <v>2038156.59</v>
      </c>
      <c r="O78" s="98">
        <v>442983.36</v>
      </c>
      <c r="S78" s="98">
        <v>142400</v>
      </c>
      <c r="U78" s="122">
        <v>330179</v>
      </c>
      <c r="X78" s="122">
        <v>306402.59999999998</v>
      </c>
      <c r="Y78" s="122">
        <v>19846.32</v>
      </c>
      <c r="AB78" s="122">
        <v>2100</v>
      </c>
    </row>
    <row r="79" spans="1:28" x14ac:dyDescent="0.2">
      <c r="A79" s="56" t="s">
        <v>1976</v>
      </c>
      <c r="B79" s="121">
        <v>630414.80000000005</v>
      </c>
      <c r="C79" s="121">
        <v>0</v>
      </c>
      <c r="D79" s="121">
        <v>23701.18</v>
      </c>
      <c r="E79" s="56">
        <v>848375.84</v>
      </c>
      <c r="F79" s="56">
        <v>10784.14</v>
      </c>
      <c r="H79" s="270">
        <v>84044.23</v>
      </c>
      <c r="J79" s="270">
        <v>14</v>
      </c>
      <c r="M79" s="56">
        <v>6480</v>
      </c>
      <c r="N79" s="56">
        <v>2089445.48</v>
      </c>
      <c r="O79" s="98">
        <v>331387.57</v>
      </c>
      <c r="S79" s="98">
        <v>411586</v>
      </c>
      <c r="T79" s="98">
        <v>2760</v>
      </c>
      <c r="U79" s="122">
        <v>494531</v>
      </c>
      <c r="X79" s="122">
        <v>86631.16</v>
      </c>
      <c r="Y79" s="122">
        <v>48445.32</v>
      </c>
      <c r="Z79" s="122">
        <v>6803</v>
      </c>
    </row>
    <row r="80" spans="1:28" x14ac:dyDescent="0.2">
      <c r="A80" s="56" t="s">
        <v>1977</v>
      </c>
      <c r="B80" s="121">
        <v>515129.86</v>
      </c>
      <c r="C80" s="121">
        <v>39804</v>
      </c>
      <c r="D80" s="121">
        <v>7925.04</v>
      </c>
      <c r="E80" s="56">
        <v>398758.23</v>
      </c>
      <c r="F80" s="56">
        <v>92497.56</v>
      </c>
      <c r="G80" s="270">
        <v>63113</v>
      </c>
      <c r="H80" s="270">
        <v>26910</v>
      </c>
      <c r="J80" s="270">
        <v>10</v>
      </c>
      <c r="N80" s="56">
        <v>1725194.64</v>
      </c>
      <c r="O80" s="98">
        <v>128543.37</v>
      </c>
      <c r="U80" s="122">
        <v>126795</v>
      </c>
      <c r="W80" s="122">
        <v>4050</v>
      </c>
      <c r="X80" s="122">
        <v>126885.3</v>
      </c>
      <c r="Y80" s="122">
        <v>58385.14</v>
      </c>
    </row>
    <row r="81" spans="1:28" x14ac:dyDescent="0.2">
      <c r="A81" s="56" t="s">
        <v>1978</v>
      </c>
      <c r="B81" s="121">
        <v>560094.78</v>
      </c>
      <c r="C81" s="121">
        <v>0</v>
      </c>
      <c r="D81" s="121">
        <v>29209.99</v>
      </c>
      <c r="E81" s="56">
        <v>-692859.94</v>
      </c>
      <c r="F81" s="56">
        <v>-127809.32</v>
      </c>
      <c r="G81" s="270">
        <v>0</v>
      </c>
      <c r="H81" s="270">
        <v>54808.45</v>
      </c>
      <c r="J81" s="270">
        <v>166.24</v>
      </c>
      <c r="N81" s="56">
        <v>613262.28</v>
      </c>
      <c r="O81" s="98">
        <v>384498</v>
      </c>
      <c r="S81" s="98">
        <v>188390</v>
      </c>
      <c r="T81" s="98">
        <v>30</v>
      </c>
      <c r="U81" s="122">
        <v>329650</v>
      </c>
      <c r="X81" s="122">
        <v>118113.08</v>
      </c>
      <c r="Y81" s="122">
        <v>14924.4</v>
      </c>
    </row>
    <row r="82" spans="1:28" x14ac:dyDescent="0.2">
      <c r="A82" s="56" t="s">
        <v>1979</v>
      </c>
      <c r="B82" s="121">
        <v>338924.1</v>
      </c>
      <c r="C82" s="121">
        <v>0</v>
      </c>
      <c r="D82" s="121">
        <v>28125.09</v>
      </c>
      <c r="E82" s="56">
        <v>205193.57</v>
      </c>
      <c r="F82" s="56">
        <v>74928.990000000005</v>
      </c>
      <c r="G82" s="270">
        <v>2000</v>
      </c>
      <c r="H82" s="270">
        <v>42450.34</v>
      </c>
      <c r="J82" s="270">
        <v>385.18</v>
      </c>
      <c r="M82" s="56">
        <v>-22552</v>
      </c>
      <c r="N82" s="56">
        <v>788047.76</v>
      </c>
      <c r="O82" s="98">
        <v>360370.69</v>
      </c>
      <c r="S82" s="98">
        <v>210120</v>
      </c>
      <c r="U82" s="122">
        <v>340585</v>
      </c>
      <c r="W82" s="122">
        <v>3450</v>
      </c>
      <c r="X82" s="122">
        <v>108300.09</v>
      </c>
      <c r="Y82" s="122">
        <v>15379.53</v>
      </c>
    </row>
    <row r="83" spans="1:28" x14ac:dyDescent="0.2">
      <c r="A83" s="56" t="s">
        <v>1980</v>
      </c>
      <c r="B83" s="121">
        <v>452876.98</v>
      </c>
      <c r="C83" s="121">
        <v>0</v>
      </c>
      <c r="D83" s="121">
        <v>5229.7700000000004</v>
      </c>
      <c r="E83" s="56">
        <v>295481.37</v>
      </c>
      <c r="F83" s="56">
        <v>53423.92</v>
      </c>
      <c r="H83" s="270">
        <v>19903.09</v>
      </c>
      <c r="J83" s="270">
        <v>3</v>
      </c>
      <c r="N83" s="56">
        <v>123193.16</v>
      </c>
      <c r="O83" s="98">
        <v>230080.38</v>
      </c>
      <c r="S83" s="98">
        <v>322730.40000000002</v>
      </c>
      <c r="T83" s="98">
        <v>990</v>
      </c>
      <c r="U83" s="122">
        <v>411350.4</v>
      </c>
      <c r="X83" s="122">
        <v>87867.6</v>
      </c>
      <c r="Y83" s="122">
        <v>15882.32</v>
      </c>
    </row>
    <row r="84" spans="1:28" x14ac:dyDescent="0.2">
      <c r="A84" s="56" t="s">
        <v>2025</v>
      </c>
      <c r="B84" s="121">
        <v>483705.92</v>
      </c>
      <c r="C84" s="121">
        <v>0</v>
      </c>
      <c r="D84" s="121">
        <v>11422.45</v>
      </c>
      <c r="E84" s="56">
        <v>361604.68</v>
      </c>
      <c r="F84" s="56">
        <v>16373.24</v>
      </c>
      <c r="H84" s="270">
        <v>47149.77</v>
      </c>
      <c r="J84" s="270">
        <v>10</v>
      </c>
      <c r="K84" s="56">
        <v>3960</v>
      </c>
      <c r="N84" s="56">
        <v>2101746.27</v>
      </c>
      <c r="O84" s="98">
        <v>346781.27</v>
      </c>
      <c r="S84" s="98">
        <v>283022</v>
      </c>
      <c r="T84" s="98">
        <v>120</v>
      </c>
      <c r="U84" s="122">
        <v>407687</v>
      </c>
      <c r="X84" s="122">
        <v>77365.75</v>
      </c>
      <c r="Y84" s="122">
        <v>38921.32</v>
      </c>
      <c r="AB84" s="122">
        <v>500</v>
      </c>
    </row>
    <row r="85" spans="1:28" x14ac:dyDescent="0.2">
      <c r="A85" s="56" t="s">
        <v>1981</v>
      </c>
      <c r="B85" s="121">
        <v>391114.63</v>
      </c>
      <c r="C85" s="121">
        <v>0</v>
      </c>
      <c r="D85" s="121">
        <v>65682.55</v>
      </c>
      <c r="E85" s="56">
        <v>1033021.4399999999</v>
      </c>
      <c r="F85" s="56">
        <v>119562.46</v>
      </c>
      <c r="I85" s="270">
        <v>21</v>
      </c>
      <c r="N85" s="56">
        <v>1047464</v>
      </c>
      <c r="O85" s="98">
        <v>522017.65</v>
      </c>
      <c r="S85" s="98">
        <v>421251.8</v>
      </c>
      <c r="U85" s="122">
        <v>571811.80000000005</v>
      </c>
      <c r="X85" s="122">
        <v>120875.22</v>
      </c>
      <c r="Y85" s="122">
        <v>44835.42</v>
      </c>
    </row>
    <row r="86" spans="1:28" x14ac:dyDescent="0.2">
      <c r="A86" s="56" t="s">
        <v>1982</v>
      </c>
      <c r="B86" s="121">
        <v>354423.38</v>
      </c>
      <c r="C86" s="121">
        <v>0</v>
      </c>
      <c r="D86" s="121">
        <v>62380.61</v>
      </c>
      <c r="E86" s="56">
        <v>3762014.2</v>
      </c>
      <c r="F86" s="56">
        <v>361223.16</v>
      </c>
      <c r="G86" s="270">
        <v>0</v>
      </c>
      <c r="I86" s="270">
        <v>197100.9</v>
      </c>
      <c r="N86" s="56">
        <v>14214425</v>
      </c>
      <c r="O86" s="98">
        <v>959334.15</v>
      </c>
      <c r="Q86" s="98">
        <v>145.69999999999999</v>
      </c>
      <c r="U86" s="122">
        <v>347119</v>
      </c>
      <c r="V86" s="122">
        <v>132034</v>
      </c>
      <c r="W86" s="122">
        <v>6863</v>
      </c>
      <c r="X86" s="122">
        <v>785886.95</v>
      </c>
      <c r="Y86" s="122">
        <v>174113.75</v>
      </c>
      <c r="AB86" s="122">
        <v>102800</v>
      </c>
    </row>
    <row r="87" spans="1:28" x14ac:dyDescent="0.2">
      <c r="A87" s="56" t="s">
        <v>1983</v>
      </c>
      <c r="B87" s="121">
        <v>1268549.6399999999</v>
      </c>
      <c r="D87" s="121">
        <v>66272.679999999993</v>
      </c>
      <c r="E87" s="56">
        <v>1157159.8600000001</v>
      </c>
      <c r="F87" s="56">
        <v>300491.21999999997</v>
      </c>
      <c r="N87" s="56">
        <v>1212550.31</v>
      </c>
      <c r="O87" s="98">
        <v>1567312.66</v>
      </c>
      <c r="S87" s="98">
        <v>756868</v>
      </c>
      <c r="U87" s="122">
        <v>1359653</v>
      </c>
      <c r="X87" s="122">
        <v>208531.39</v>
      </c>
      <c r="Y87" s="122">
        <v>93432.31</v>
      </c>
    </row>
    <row r="88" spans="1:28" x14ac:dyDescent="0.2">
      <c r="A88" s="56" t="s">
        <v>1984</v>
      </c>
      <c r="B88" s="121">
        <v>457185.63</v>
      </c>
      <c r="C88" s="121">
        <v>0</v>
      </c>
      <c r="D88" s="121">
        <v>99417.43</v>
      </c>
      <c r="E88" s="56">
        <v>3366917.85</v>
      </c>
      <c r="F88" s="56">
        <v>174553.12</v>
      </c>
      <c r="I88" s="270">
        <v>131988</v>
      </c>
      <c r="M88" s="56">
        <v>225567.45</v>
      </c>
      <c r="N88" s="56">
        <v>1047464</v>
      </c>
      <c r="O88" s="98">
        <v>567282.61</v>
      </c>
      <c r="S88" s="98">
        <v>651404</v>
      </c>
      <c r="U88" s="122">
        <v>964824</v>
      </c>
      <c r="X88" s="122">
        <v>105340.38</v>
      </c>
      <c r="Y88" s="122">
        <v>92581.75</v>
      </c>
      <c r="AB88" s="122">
        <v>63260</v>
      </c>
    </row>
    <row r="89" spans="1:28" x14ac:dyDescent="0.2">
      <c r="A89" s="56" t="s">
        <v>1985</v>
      </c>
      <c r="B89" s="121">
        <v>207253.53</v>
      </c>
      <c r="C89" s="121">
        <v>2300</v>
      </c>
      <c r="D89" s="121">
        <v>398620.18</v>
      </c>
      <c r="E89" s="56">
        <v>1859370.09</v>
      </c>
      <c r="F89" s="56">
        <v>333148.05</v>
      </c>
      <c r="K89" s="56">
        <v>124684</v>
      </c>
      <c r="N89" s="56">
        <v>2617329.11</v>
      </c>
      <c r="O89" s="98">
        <v>642490.74</v>
      </c>
      <c r="S89" s="98">
        <v>345480</v>
      </c>
      <c r="U89" s="122">
        <v>638413</v>
      </c>
      <c r="W89" s="122">
        <v>3650</v>
      </c>
      <c r="X89" s="122">
        <v>226945.41</v>
      </c>
      <c r="Y89" s="122">
        <v>79288.070000000007</v>
      </c>
    </row>
    <row r="90" spans="1:28" x14ac:dyDescent="0.2">
      <c r="A90" s="56" t="s">
        <v>1986</v>
      </c>
      <c r="B90" s="121">
        <v>229704.44</v>
      </c>
      <c r="C90" s="121">
        <v>21243.75</v>
      </c>
      <c r="D90" s="121">
        <v>26018.13</v>
      </c>
      <c r="E90" s="56">
        <v>306849.14</v>
      </c>
      <c r="F90" s="56">
        <v>68336</v>
      </c>
      <c r="G90" s="270">
        <v>9450</v>
      </c>
      <c r="L90" s="56">
        <v>-472911.46</v>
      </c>
      <c r="M90" s="56">
        <v>1814.86</v>
      </c>
      <c r="N90" s="56">
        <v>1047464</v>
      </c>
      <c r="O90" s="98">
        <v>303721.40999999997</v>
      </c>
      <c r="S90" s="98">
        <v>195040</v>
      </c>
      <c r="U90" s="122">
        <v>324130</v>
      </c>
      <c r="X90" s="122">
        <v>82145.61</v>
      </c>
      <c r="Y90" s="122">
        <v>23241.74</v>
      </c>
    </row>
    <row r="91" spans="1:28" x14ac:dyDescent="0.2">
      <c r="A91" s="56" t="s">
        <v>1987</v>
      </c>
      <c r="B91" s="121">
        <v>354569.53</v>
      </c>
      <c r="C91" s="121">
        <v>0</v>
      </c>
      <c r="D91" s="121">
        <v>347314.79</v>
      </c>
      <c r="E91" s="56">
        <v>8708392.1999999993</v>
      </c>
      <c r="F91" s="56">
        <v>180880.19</v>
      </c>
      <c r="G91" s="270">
        <v>21000</v>
      </c>
      <c r="H91" s="270">
        <v>46425</v>
      </c>
      <c r="I91" s="270">
        <v>231481</v>
      </c>
      <c r="J91" s="270">
        <v>0.27</v>
      </c>
      <c r="N91" s="56">
        <v>1215671.21</v>
      </c>
      <c r="O91" s="98">
        <v>790570.52</v>
      </c>
      <c r="S91" s="98">
        <v>632600</v>
      </c>
      <c r="U91" s="122">
        <v>1108560</v>
      </c>
      <c r="X91" s="122">
        <v>229817.87</v>
      </c>
      <c r="Y91" s="122">
        <v>106327.53</v>
      </c>
      <c r="AB91" s="122">
        <v>30000</v>
      </c>
    </row>
    <row r="92" spans="1:28" x14ac:dyDescent="0.2">
      <c r="A92" s="56" t="s">
        <v>1988</v>
      </c>
      <c r="B92" s="121">
        <v>177069.4</v>
      </c>
      <c r="C92" s="121">
        <v>2220</v>
      </c>
      <c r="D92" s="121">
        <v>35176</v>
      </c>
      <c r="E92" s="56">
        <v>1187166.04</v>
      </c>
      <c r="F92" s="56">
        <v>86439.43</v>
      </c>
      <c r="G92" s="270">
        <v>23140</v>
      </c>
      <c r="H92" s="270">
        <v>21384.26</v>
      </c>
      <c r="I92" s="270">
        <v>18</v>
      </c>
      <c r="J92" s="270">
        <v>18.64</v>
      </c>
      <c r="K92" s="56">
        <v>23615</v>
      </c>
      <c r="L92" s="56">
        <v>-134642.35</v>
      </c>
      <c r="M92" s="56">
        <v>-138294.18</v>
      </c>
      <c r="N92" s="56">
        <v>1849378.08</v>
      </c>
      <c r="O92" s="98">
        <v>192473.29</v>
      </c>
      <c r="S92" s="98">
        <v>485160</v>
      </c>
      <c r="U92" s="122">
        <v>585967</v>
      </c>
      <c r="V92" s="122">
        <v>4020</v>
      </c>
      <c r="X92" s="122">
        <v>98595.1</v>
      </c>
      <c r="Y92" s="122">
        <v>64475</v>
      </c>
    </row>
    <row r="93" spans="1:28" x14ac:dyDescent="0.2">
      <c r="A93" s="56" t="s">
        <v>1989</v>
      </c>
      <c r="B93" s="121">
        <v>390152.55</v>
      </c>
      <c r="C93" s="121">
        <v>40282.75</v>
      </c>
      <c r="D93" s="121">
        <v>47727.46</v>
      </c>
      <c r="E93" s="56">
        <v>1441186.3</v>
      </c>
      <c r="F93" s="56">
        <v>156321.42000000001</v>
      </c>
      <c r="J93" s="270">
        <v>0</v>
      </c>
      <c r="N93" s="56">
        <v>281440</v>
      </c>
      <c r="O93" s="98">
        <v>616912.25</v>
      </c>
      <c r="U93" s="122">
        <v>284590</v>
      </c>
      <c r="X93" s="122">
        <v>150176.35</v>
      </c>
      <c r="Y93" s="122">
        <v>106529.48</v>
      </c>
    </row>
    <row r="94" spans="1:28" x14ac:dyDescent="0.2">
      <c r="A94" s="56" t="s">
        <v>1990</v>
      </c>
      <c r="B94" s="121">
        <v>278309.23</v>
      </c>
      <c r="C94" s="121">
        <v>0</v>
      </c>
      <c r="D94" s="121">
        <v>215731.24</v>
      </c>
      <c r="E94" s="56">
        <v>3361732.94</v>
      </c>
      <c r="F94" s="56">
        <v>485497.95</v>
      </c>
      <c r="M94" s="56">
        <v>728.72</v>
      </c>
      <c r="N94" s="56">
        <v>2812906.16</v>
      </c>
      <c r="O94" s="98">
        <v>496896.24</v>
      </c>
      <c r="S94" s="98">
        <v>557800</v>
      </c>
      <c r="U94" s="122">
        <v>735910</v>
      </c>
      <c r="V94" s="122">
        <v>24000</v>
      </c>
      <c r="X94" s="122">
        <v>180881.71</v>
      </c>
      <c r="Y94" s="122">
        <v>147963.31</v>
      </c>
    </row>
    <row r="95" spans="1:28" x14ac:dyDescent="0.2">
      <c r="A95" s="56" t="s">
        <v>1991</v>
      </c>
      <c r="B95" s="121">
        <v>258045.36</v>
      </c>
      <c r="C95" s="121">
        <v>0</v>
      </c>
      <c r="D95" s="121">
        <v>7286.59</v>
      </c>
      <c r="E95" s="56">
        <v>-941189.95</v>
      </c>
      <c r="F95" s="56">
        <v>-121997.37</v>
      </c>
      <c r="G95" s="270">
        <v>36170</v>
      </c>
      <c r="H95" s="270">
        <v>250</v>
      </c>
      <c r="I95" s="270">
        <v>18395</v>
      </c>
      <c r="K95" s="56">
        <v>13108</v>
      </c>
      <c r="N95" s="56">
        <v>1047464</v>
      </c>
      <c r="O95" s="98">
        <v>438608.9</v>
      </c>
      <c r="S95" s="98">
        <v>362720</v>
      </c>
      <c r="U95" s="122">
        <v>537390</v>
      </c>
      <c r="X95" s="122">
        <v>151732.26</v>
      </c>
      <c r="Y95" s="122">
        <v>72473.919999999998</v>
      </c>
    </row>
    <row r="96" spans="1:28" x14ac:dyDescent="0.2">
      <c r="A96" s="56" t="s">
        <v>1992</v>
      </c>
      <c r="B96" s="121">
        <v>342307.38</v>
      </c>
      <c r="C96" s="121">
        <v>0</v>
      </c>
      <c r="D96" s="121">
        <v>43964.74</v>
      </c>
      <c r="E96" s="56">
        <v>1031889.68</v>
      </c>
      <c r="F96" s="56">
        <v>494887.53</v>
      </c>
      <c r="I96" s="270">
        <v>23615</v>
      </c>
      <c r="N96" s="56">
        <v>1334838.29</v>
      </c>
      <c r="O96" s="98">
        <v>696712.85</v>
      </c>
      <c r="U96" s="122">
        <v>353480</v>
      </c>
      <c r="X96" s="122">
        <v>131948.18</v>
      </c>
      <c r="Y96" s="122">
        <v>65805.119999999995</v>
      </c>
    </row>
    <row r="97" spans="1:28" x14ac:dyDescent="0.2">
      <c r="A97" s="56" t="s">
        <v>1993</v>
      </c>
      <c r="B97" s="121">
        <v>382083.52</v>
      </c>
      <c r="C97" s="121">
        <v>3656</v>
      </c>
      <c r="D97" s="121">
        <v>295689.59999999998</v>
      </c>
      <c r="E97" s="56">
        <v>1602498.14</v>
      </c>
      <c r="F97" s="56">
        <v>1198964.73</v>
      </c>
      <c r="K97" s="56">
        <v>9359</v>
      </c>
      <c r="M97" s="56">
        <v>2612076.5099999998</v>
      </c>
      <c r="N97" s="56">
        <v>613325.81999999995</v>
      </c>
      <c r="O97" s="98">
        <v>812292.64</v>
      </c>
      <c r="P97" s="98">
        <v>180</v>
      </c>
      <c r="S97" s="98">
        <v>191400</v>
      </c>
      <c r="T97" s="98">
        <v>3113</v>
      </c>
      <c r="U97" s="122">
        <v>487207</v>
      </c>
      <c r="X97" s="122">
        <v>109646.38</v>
      </c>
      <c r="Y97" s="122">
        <v>79201.600000000006</v>
      </c>
    </row>
    <row r="98" spans="1:28" x14ac:dyDescent="0.2">
      <c r="A98" s="56" t="s">
        <v>1994</v>
      </c>
      <c r="B98" s="121">
        <v>604559.93000000005</v>
      </c>
      <c r="C98" s="121">
        <v>0</v>
      </c>
      <c r="D98" s="121">
        <v>126208.23</v>
      </c>
      <c r="E98" s="56">
        <v>1032760.2</v>
      </c>
      <c r="F98" s="56">
        <v>64883.68</v>
      </c>
      <c r="N98" s="56">
        <v>1790978.12</v>
      </c>
      <c r="O98" s="98">
        <v>631907.15</v>
      </c>
      <c r="S98" s="98">
        <v>521330.8</v>
      </c>
      <c r="U98" s="122">
        <v>755330.8</v>
      </c>
      <c r="W98" s="122">
        <v>13606</v>
      </c>
      <c r="X98" s="122">
        <v>131834.26</v>
      </c>
      <c r="Y98" s="122">
        <v>62670.68</v>
      </c>
      <c r="AB98" s="122">
        <v>3780</v>
      </c>
    </row>
    <row r="99" spans="1:28" x14ac:dyDescent="0.2">
      <c r="A99" s="56" t="s">
        <v>1995</v>
      </c>
      <c r="B99" s="121">
        <v>1570933.81</v>
      </c>
      <c r="C99" s="121">
        <v>0</v>
      </c>
      <c r="D99" s="121">
        <v>117376.87</v>
      </c>
      <c r="E99" s="56">
        <v>4086812.65</v>
      </c>
      <c r="F99" s="56">
        <v>1292559.82</v>
      </c>
      <c r="G99" s="270">
        <v>0</v>
      </c>
      <c r="J99" s="270">
        <v>0</v>
      </c>
      <c r="K99" s="56">
        <v>164284</v>
      </c>
      <c r="N99" s="56">
        <v>1047464</v>
      </c>
      <c r="O99" s="98">
        <v>1647437.24</v>
      </c>
      <c r="Q99" s="98">
        <v>2044.92</v>
      </c>
      <c r="S99" s="98">
        <v>543680</v>
      </c>
      <c r="U99" s="122">
        <v>797600</v>
      </c>
      <c r="X99" s="122">
        <v>295607.19</v>
      </c>
      <c r="Y99" s="122">
        <v>243900.2</v>
      </c>
    </row>
    <row r="100" spans="1:28" x14ac:dyDescent="0.2">
      <c r="A100" s="56" t="s">
        <v>1996</v>
      </c>
      <c r="B100" s="121">
        <v>154233.68</v>
      </c>
      <c r="C100" s="121">
        <v>0</v>
      </c>
      <c r="D100" s="121">
        <v>81452.31</v>
      </c>
      <c r="E100" s="56">
        <v>1018312.69</v>
      </c>
      <c r="F100" s="56">
        <v>132969.57</v>
      </c>
      <c r="G100" s="270">
        <v>12400</v>
      </c>
      <c r="I100" s="270">
        <v>40750</v>
      </c>
      <c r="J100" s="270">
        <v>57.67</v>
      </c>
      <c r="K100" s="56">
        <v>151225</v>
      </c>
      <c r="N100" s="56">
        <v>1768225.65</v>
      </c>
      <c r="O100" s="98">
        <v>501212.13</v>
      </c>
      <c r="U100" s="122">
        <v>209450</v>
      </c>
      <c r="X100" s="122">
        <v>300224.33</v>
      </c>
      <c r="Y100" s="122">
        <v>55733.19</v>
      </c>
    </row>
    <row r="101" spans="1:28" x14ac:dyDescent="0.2">
      <c r="A101" s="56" t="s">
        <v>2026</v>
      </c>
      <c r="B101" s="121">
        <v>392891.75</v>
      </c>
      <c r="C101" s="121">
        <v>0</v>
      </c>
      <c r="D101" s="121">
        <v>56274.97</v>
      </c>
      <c r="E101" s="56">
        <v>918766.87</v>
      </c>
      <c r="F101" s="56">
        <v>107236.95</v>
      </c>
      <c r="N101" s="56">
        <v>1440650.38</v>
      </c>
      <c r="O101" s="98">
        <v>526947.56999999995</v>
      </c>
      <c r="S101" s="98">
        <v>710680</v>
      </c>
      <c r="U101" s="122">
        <v>909170</v>
      </c>
      <c r="X101" s="122">
        <v>134178.64000000001</v>
      </c>
      <c r="Y101" s="122">
        <v>88502.84</v>
      </c>
    </row>
    <row r="102" spans="1:28" x14ac:dyDescent="0.2">
      <c r="A102" s="56" t="s">
        <v>1997</v>
      </c>
      <c r="B102" s="121">
        <v>270746.87</v>
      </c>
      <c r="C102" s="121">
        <v>0</v>
      </c>
      <c r="D102" s="121">
        <v>33854.74</v>
      </c>
      <c r="E102" s="56">
        <v>1541688.7</v>
      </c>
      <c r="F102" s="56">
        <v>283787.65000000002</v>
      </c>
      <c r="J102" s="270">
        <v>1542.05</v>
      </c>
      <c r="N102" s="56">
        <v>2439714</v>
      </c>
      <c r="O102" s="98">
        <v>263465.09000000003</v>
      </c>
      <c r="P102" s="98">
        <v>40000</v>
      </c>
      <c r="S102" s="98">
        <v>453030</v>
      </c>
      <c r="T102" s="98">
        <v>3000</v>
      </c>
      <c r="U102" s="122">
        <v>473610</v>
      </c>
      <c r="X102" s="122">
        <v>133848.23000000001</v>
      </c>
      <c r="Y102" s="122">
        <v>103308.63</v>
      </c>
    </row>
    <row r="103" spans="1:28" x14ac:dyDescent="0.2">
      <c r="A103" s="56" t="s">
        <v>1998</v>
      </c>
      <c r="B103" s="121">
        <v>175305.51</v>
      </c>
      <c r="C103" s="121">
        <v>2820</v>
      </c>
      <c r="D103" s="121">
        <v>22914.240000000002</v>
      </c>
      <c r="E103" s="56">
        <v>1114047.5900000001</v>
      </c>
      <c r="F103" s="56">
        <v>137760.29999999999</v>
      </c>
      <c r="I103" s="270">
        <v>360</v>
      </c>
      <c r="J103" s="270">
        <v>1542.05</v>
      </c>
      <c r="M103" s="56">
        <v>-3050.56</v>
      </c>
      <c r="N103" s="56">
        <v>3137825</v>
      </c>
      <c r="O103" s="98">
        <v>305906.03000000003</v>
      </c>
      <c r="S103" s="98">
        <v>652500</v>
      </c>
      <c r="U103" s="122">
        <v>770250</v>
      </c>
      <c r="X103" s="122">
        <v>132647.54999999999</v>
      </c>
      <c r="Y103" s="122">
        <v>88201.5</v>
      </c>
    </row>
    <row r="104" spans="1:28" x14ac:dyDescent="0.2">
      <c r="A104" s="56" t="s">
        <v>2001</v>
      </c>
      <c r="B104" s="121">
        <v>166732.95000000001</v>
      </c>
      <c r="C104" s="121">
        <v>0</v>
      </c>
      <c r="D104" s="121">
        <v>49067.37</v>
      </c>
      <c r="E104" s="56">
        <v>1293486.28</v>
      </c>
      <c r="F104" s="56">
        <v>384091.41</v>
      </c>
      <c r="H104" s="270">
        <v>1624.99</v>
      </c>
      <c r="J104" s="270">
        <v>3671.74</v>
      </c>
      <c r="M104" s="56">
        <v>400555.98</v>
      </c>
      <c r="N104" s="56">
        <v>1499736.2</v>
      </c>
      <c r="O104" s="98">
        <v>577965.05000000005</v>
      </c>
      <c r="S104" s="98">
        <v>303930</v>
      </c>
      <c r="T104" s="98">
        <v>1500</v>
      </c>
      <c r="U104" s="122">
        <v>461470</v>
      </c>
      <c r="X104" s="122">
        <v>158577.81</v>
      </c>
      <c r="Y104" s="122">
        <v>63295.39</v>
      </c>
    </row>
    <row r="105" spans="1:28" x14ac:dyDescent="0.2">
      <c r="A105" s="56" t="s">
        <v>2002</v>
      </c>
      <c r="B105" s="121">
        <v>186493.84</v>
      </c>
      <c r="C105" s="121">
        <v>0</v>
      </c>
      <c r="D105" s="121">
        <v>140185.26999999999</v>
      </c>
      <c r="E105" s="56">
        <v>627167.64</v>
      </c>
      <c r="F105" s="56">
        <v>355519.98</v>
      </c>
      <c r="H105" s="270">
        <v>2350.73</v>
      </c>
      <c r="J105" s="270">
        <v>2045.48</v>
      </c>
      <c r="M105" s="56">
        <v>70153.490000000005</v>
      </c>
      <c r="N105" s="56">
        <v>2219622</v>
      </c>
      <c r="O105" s="98">
        <v>281020.15000000002</v>
      </c>
      <c r="Q105" s="98">
        <v>16.739999999999998</v>
      </c>
      <c r="S105" s="98">
        <v>298530</v>
      </c>
      <c r="T105" s="98">
        <v>126678</v>
      </c>
      <c r="U105" s="122">
        <v>483950</v>
      </c>
      <c r="X105" s="122">
        <v>187775.68</v>
      </c>
      <c r="Y105" s="122">
        <v>70993.919999999998</v>
      </c>
    </row>
    <row r="106" spans="1:28" x14ac:dyDescent="0.2">
      <c r="A106" s="56" t="s">
        <v>2004</v>
      </c>
      <c r="B106" s="121">
        <v>150050.19</v>
      </c>
      <c r="C106" s="121">
        <v>0</v>
      </c>
      <c r="D106" s="121">
        <v>47762.57</v>
      </c>
      <c r="E106" s="56">
        <v>937473.23</v>
      </c>
      <c r="F106" s="56">
        <v>308619.46999999997</v>
      </c>
      <c r="H106" s="270">
        <v>17400</v>
      </c>
      <c r="J106" s="270">
        <v>34.85</v>
      </c>
      <c r="M106" s="56">
        <v>16000</v>
      </c>
      <c r="N106" s="56">
        <v>1687514</v>
      </c>
      <c r="O106" s="98">
        <v>338431</v>
      </c>
      <c r="S106" s="98">
        <v>167110</v>
      </c>
      <c r="U106" s="122">
        <v>344190</v>
      </c>
      <c r="W106" s="122">
        <v>592</v>
      </c>
      <c r="X106" s="122">
        <v>161850.13</v>
      </c>
      <c r="Y106" s="122">
        <v>61453.26</v>
      </c>
    </row>
    <row r="107" spans="1:28" x14ac:dyDescent="0.2">
      <c r="A107" s="56" t="s">
        <v>2006</v>
      </c>
      <c r="B107" s="121">
        <v>580603.67000000004</v>
      </c>
      <c r="C107" s="121">
        <v>0</v>
      </c>
      <c r="D107" s="121">
        <v>106361.32</v>
      </c>
      <c r="E107" s="56">
        <v>897290.17</v>
      </c>
      <c r="F107" s="56">
        <v>179270.86</v>
      </c>
      <c r="G107" s="270">
        <v>0</v>
      </c>
      <c r="J107" s="270">
        <v>597.42999999999995</v>
      </c>
      <c r="M107" s="56">
        <v>2121.8000000000002</v>
      </c>
      <c r="N107" s="56">
        <v>4303318.3099999996</v>
      </c>
      <c r="O107" s="98">
        <v>601964.98</v>
      </c>
      <c r="S107" s="98">
        <v>817946</v>
      </c>
      <c r="U107" s="122">
        <v>992236</v>
      </c>
      <c r="X107" s="122">
        <v>190235.38</v>
      </c>
      <c r="Y107" s="122">
        <v>51053.440000000002</v>
      </c>
    </row>
    <row r="108" spans="1:28" x14ac:dyDescent="0.2">
      <c r="A108" s="56" t="s">
        <v>2007</v>
      </c>
      <c r="B108" s="121">
        <v>316696.93</v>
      </c>
      <c r="C108" s="121">
        <v>0</v>
      </c>
      <c r="D108" s="121">
        <v>37080.71</v>
      </c>
      <c r="E108" s="56">
        <v>726493.99</v>
      </c>
      <c r="F108" s="56">
        <v>178164.35</v>
      </c>
      <c r="G108" s="270">
        <v>0</v>
      </c>
      <c r="H108" s="270">
        <v>30368.85</v>
      </c>
      <c r="J108" s="270">
        <v>448.72</v>
      </c>
      <c r="M108" s="56">
        <v>10700</v>
      </c>
      <c r="N108" s="56">
        <v>2346487</v>
      </c>
      <c r="O108" s="98">
        <v>257240.41</v>
      </c>
      <c r="S108" s="98">
        <v>468196.9</v>
      </c>
      <c r="U108" s="122">
        <v>529896.9</v>
      </c>
      <c r="X108" s="122">
        <v>128673.75</v>
      </c>
      <c r="Y108" s="122">
        <v>63743.4</v>
      </c>
    </row>
    <row r="109" spans="1:28" x14ac:dyDescent="0.2">
      <c r="A109" s="56" t="s">
        <v>2008</v>
      </c>
      <c r="B109" s="121">
        <v>442834.04</v>
      </c>
      <c r="C109" s="121">
        <v>0</v>
      </c>
      <c r="D109" s="121">
        <v>76169.23</v>
      </c>
      <c r="E109" s="56">
        <v>1084078.45</v>
      </c>
      <c r="F109" s="56">
        <v>185185.7</v>
      </c>
      <c r="G109" s="270">
        <v>0</v>
      </c>
      <c r="H109" s="270">
        <v>53483.72</v>
      </c>
      <c r="J109" s="270">
        <v>441.4</v>
      </c>
      <c r="M109" s="56">
        <v>14300</v>
      </c>
      <c r="N109" s="56">
        <v>2125037.4300000002</v>
      </c>
      <c r="O109" s="98">
        <v>460677.13</v>
      </c>
      <c r="S109" s="98">
        <v>383200.5</v>
      </c>
      <c r="T109" s="98">
        <v>225120</v>
      </c>
      <c r="U109" s="122">
        <v>562520.5</v>
      </c>
      <c r="X109" s="122">
        <v>292119.96000000002</v>
      </c>
      <c r="Y109" s="122">
        <v>68658.16</v>
      </c>
      <c r="AB109" s="122">
        <v>500</v>
      </c>
    </row>
    <row r="110" spans="1:28" x14ac:dyDescent="0.2">
      <c r="A110" s="56" t="s">
        <v>2009</v>
      </c>
      <c r="B110" s="121">
        <v>688779.14</v>
      </c>
      <c r="C110" s="121">
        <v>0</v>
      </c>
      <c r="D110" s="121">
        <v>44890.54</v>
      </c>
      <c r="E110" s="56">
        <v>3011423.07</v>
      </c>
      <c r="F110" s="56">
        <v>144080.73000000001</v>
      </c>
      <c r="G110" s="270">
        <v>0</v>
      </c>
      <c r="H110" s="270">
        <v>32195.759999999998</v>
      </c>
      <c r="J110" s="270">
        <v>520.77</v>
      </c>
      <c r="M110" s="56">
        <v>16700</v>
      </c>
      <c r="N110" s="56">
        <v>1196485.3400000001</v>
      </c>
      <c r="O110" s="98">
        <v>360703.5</v>
      </c>
      <c r="S110" s="98">
        <v>366987.5</v>
      </c>
      <c r="T110" s="98">
        <v>346246</v>
      </c>
      <c r="U110" s="122">
        <v>599347.5</v>
      </c>
      <c r="X110" s="122">
        <v>196894.98</v>
      </c>
      <c r="Y110" s="122">
        <v>82965.8</v>
      </c>
      <c r="AB110" s="122">
        <v>500</v>
      </c>
    </row>
    <row r="111" spans="1:28" x14ac:dyDescent="0.2">
      <c r="A111" s="56" t="s">
        <v>2027</v>
      </c>
      <c r="B111" s="121">
        <v>301257.78999999998</v>
      </c>
      <c r="C111" s="121">
        <v>0</v>
      </c>
      <c r="D111" s="121">
        <v>998.3</v>
      </c>
      <c r="E111" s="56">
        <v>566386.22</v>
      </c>
      <c r="F111" s="56">
        <v>155775.71</v>
      </c>
      <c r="J111" s="270">
        <v>286.7</v>
      </c>
      <c r="M111" s="56">
        <v>10700</v>
      </c>
      <c r="N111" s="56">
        <v>1169693.49</v>
      </c>
      <c r="O111" s="98">
        <v>279577.58</v>
      </c>
      <c r="S111" s="98">
        <v>240918</v>
      </c>
      <c r="U111" s="122">
        <v>270518</v>
      </c>
      <c r="X111" s="122">
        <v>139746.07</v>
      </c>
      <c r="Y111" s="122">
        <v>59482.36</v>
      </c>
    </row>
    <row r="112" spans="1:28" x14ac:dyDescent="0.2">
      <c r="A112" s="56" t="s">
        <v>2010</v>
      </c>
      <c r="B112" s="121">
        <v>1121110.6299999999</v>
      </c>
      <c r="C112" s="121">
        <v>62624.15</v>
      </c>
      <c r="D112" s="121">
        <v>100604.68</v>
      </c>
      <c r="E112" s="56">
        <v>1482399.48</v>
      </c>
      <c r="F112" s="56">
        <v>165589.14000000001</v>
      </c>
      <c r="G112" s="270">
        <v>0</v>
      </c>
      <c r="H112" s="270">
        <v>87360</v>
      </c>
      <c r="J112" s="270">
        <v>466.77</v>
      </c>
      <c r="N112" s="56">
        <v>620039.24</v>
      </c>
      <c r="O112" s="98">
        <v>921984.75</v>
      </c>
      <c r="S112" s="98">
        <v>467784.8</v>
      </c>
      <c r="T112" s="98">
        <v>12000</v>
      </c>
      <c r="U112" s="122">
        <v>610064.80000000005</v>
      </c>
      <c r="X112" s="122">
        <v>563259.23</v>
      </c>
      <c r="Y112" s="122">
        <v>90255.679999999993</v>
      </c>
    </row>
    <row r="113" spans="1:27" x14ac:dyDescent="0.2">
      <c r="A113" s="56" t="s">
        <v>2011</v>
      </c>
      <c r="B113" s="121">
        <v>614215.5</v>
      </c>
      <c r="C113" s="121">
        <v>39400</v>
      </c>
      <c r="D113" s="121">
        <v>25617.29</v>
      </c>
      <c r="E113" s="56">
        <v>639524.46</v>
      </c>
      <c r="F113" s="56">
        <v>108742.24</v>
      </c>
      <c r="J113" s="270">
        <v>0</v>
      </c>
      <c r="L113" s="56">
        <v>-1949471.62</v>
      </c>
      <c r="M113" s="56">
        <v>1228</v>
      </c>
      <c r="O113" s="98">
        <v>909883.33</v>
      </c>
      <c r="S113" s="98">
        <v>488800</v>
      </c>
      <c r="T113" s="98">
        <v>6000</v>
      </c>
      <c r="U113" s="122">
        <v>725550</v>
      </c>
      <c r="W113" s="122">
        <v>14062</v>
      </c>
      <c r="X113" s="122">
        <v>527483.11</v>
      </c>
      <c r="Y113" s="122">
        <v>22319.200000000001</v>
      </c>
    </row>
    <row r="114" spans="1:27" x14ac:dyDescent="0.2">
      <c r="A114" s="56" t="s">
        <v>2012</v>
      </c>
      <c r="B114" s="121">
        <v>586077.98</v>
      </c>
      <c r="C114" s="121">
        <v>10200</v>
      </c>
      <c r="D114" s="121">
        <v>33883.699999999997</v>
      </c>
      <c r="E114" s="56">
        <v>884376.16</v>
      </c>
      <c r="F114" s="56">
        <v>134510.38</v>
      </c>
      <c r="J114" s="270">
        <v>0</v>
      </c>
      <c r="L114" s="56">
        <v>390534.44</v>
      </c>
      <c r="N114" s="56">
        <v>1131001.29</v>
      </c>
      <c r="O114" s="98">
        <v>497396.24</v>
      </c>
      <c r="S114" s="98">
        <v>261360</v>
      </c>
      <c r="U114" s="122">
        <v>391040</v>
      </c>
      <c r="X114" s="122">
        <v>225123.24</v>
      </c>
      <c r="Y114" s="122">
        <v>7782.51</v>
      </c>
    </row>
    <row r="115" spans="1:27" x14ac:dyDescent="0.2">
      <c r="A115" s="56" t="s">
        <v>2013</v>
      </c>
      <c r="B115" s="121">
        <v>619924.15</v>
      </c>
      <c r="C115" s="121">
        <v>43900</v>
      </c>
      <c r="D115" s="121">
        <v>40112.17</v>
      </c>
      <c r="E115" s="56">
        <v>992839.84</v>
      </c>
      <c r="F115" s="56">
        <v>303994.17</v>
      </c>
      <c r="N115" s="56">
        <v>1731639.01</v>
      </c>
      <c r="O115" s="98">
        <v>725228.41</v>
      </c>
      <c r="P115" s="98">
        <v>86089</v>
      </c>
      <c r="S115" s="98">
        <v>623600</v>
      </c>
      <c r="U115" s="122">
        <v>885520</v>
      </c>
      <c r="X115" s="122">
        <v>608400.46</v>
      </c>
      <c r="Y115" s="122">
        <v>44845.63</v>
      </c>
    </row>
    <row r="116" spans="1:27" x14ac:dyDescent="0.2">
      <c r="A116" s="56" t="s">
        <v>2014</v>
      </c>
      <c r="B116" s="121">
        <v>149343.98000000001</v>
      </c>
      <c r="C116" s="121">
        <v>11000</v>
      </c>
      <c r="D116" s="121">
        <v>31396.44</v>
      </c>
      <c r="E116" s="56">
        <v>608825.38</v>
      </c>
      <c r="F116" s="56">
        <v>202542.31</v>
      </c>
      <c r="G116" s="270">
        <v>0</v>
      </c>
      <c r="M116" s="56">
        <v>-74.77</v>
      </c>
      <c r="N116" s="56">
        <v>2353915.73</v>
      </c>
      <c r="O116" s="98">
        <v>246764.98</v>
      </c>
      <c r="S116" s="98">
        <v>201330</v>
      </c>
      <c r="U116" s="122">
        <v>230530</v>
      </c>
      <c r="W116" s="122">
        <v>1872</v>
      </c>
      <c r="X116" s="122">
        <v>177007.28</v>
      </c>
      <c r="Y116" s="122">
        <v>45464.2</v>
      </c>
      <c r="AA116" s="122">
        <v>30000</v>
      </c>
    </row>
    <row r="117" spans="1:27" x14ac:dyDescent="0.2">
      <c r="A117" s="56" t="s">
        <v>2015</v>
      </c>
      <c r="B117" s="121">
        <v>802921.53</v>
      </c>
      <c r="C117" s="121">
        <v>69241.23</v>
      </c>
      <c r="D117" s="121">
        <v>77893.13</v>
      </c>
      <c r="E117" s="56">
        <v>2388514.08</v>
      </c>
      <c r="F117" s="56">
        <v>314359.74</v>
      </c>
      <c r="G117" s="270">
        <v>0</v>
      </c>
      <c r="J117" s="270">
        <v>125.26</v>
      </c>
      <c r="M117" s="56">
        <v>130</v>
      </c>
      <c r="N117" s="56">
        <v>1221990.08</v>
      </c>
      <c r="O117" s="98">
        <v>1142926.94</v>
      </c>
      <c r="Q117" s="98">
        <v>143.1</v>
      </c>
      <c r="S117" s="98">
        <v>618800</v>
      </c>
      <c r="U117" s="122">
        <v>1011270</v>
      </c>
      <c r="W117" s="122">
        <v>9524</v>
      </c>
      <c r="X117" s="122">
        <v>560908.92000000004</v>
      </c>
      <c r="Y117" s="122">
        <v>48726</v>
      </c>
    </row>
    <row r="118" spans="1:27" x14ac:dyDescent="0.2">
      <c r="A118" s="56" t="s">
        <v>2016</v>
      </c>
      <c r="B118" s="121">
        <v>565527.80000000005</v>
      </c>
      <c r="C118" s="121">
        <v>0</v>
      </c>
      <c r="D118" s="121">
        <v>81673.45</v>
      </c>
      <c r="E118" s="56">
        <v>991722.52</v>
      </c>
      <c r="F118" s="56">
        <v>48182.16</v>
      </c>
      <c r="G118" s="270">
        <v>0</v>
      </c>
      <c r="H118" s="270">
        <v>79278.259999999995</v>
      </c>
      <c r="I118" s="270">
        <v>34600</v>
      </c>
      <c r="J118" s="270">
        <v>5671</v>
      </c>
      <c r="M118" s="56">
        <v>1699.11</v>
      </c>
      <c r="N118" s="56">
        <v>1488507.55</v>
      </c>
      <c r="O118" s="98">
        <v>326180.55</v>
      </c>
      <c r="S118" s="98">
        <v>371798</v>
      </c>
      <c r="U118" s="122">
        <v>563558</v>
      </c>
      <c r="X118" s="122">
        <v>98886.33</v>
      </c>
      <c r="Y118" s="122">
        <v>51336.21</v>
      </c>
    </row>
    <row r="119" spans="1:27" x14ac:dyDescent="0.2">
      <c r="A119" s="56" t="s">
        <v>2017</v>
      </c>
      <c r="B119" s="121">
        <v>606302.18000000005</v>
      </c>
      <c r="C119" s="121">
        <v>0</v>
      </c>
      <c r="D119" s="121">
        <v>61823.46</v>
      </c>
      <c r="E119" s="56">
        <v>658922.04</v>
      </c>
      <c r="F119" s="56">
        <v>138670.91</v>
      </c>
      <c r="H119" s="270">
        <v>25504</v>
      </c>
      <c r="I119" s="270">
        <v>131700</v>
      </c>
      <c r="J119" s="270">
        <v>0</v>
      </c>
      <c r="N119" s="56">
        <v>1247302.3600000001</v>
      </c>
      <c r="O119" s="98">
        <v>207795.28</v>
      </c>
      <c r="S119" s="98">
        <v>321960</v>
      </c>
      <c r="U119" s="122">
        <v>385960</v>
      </c>
      <c r="X119" s="122">
        <v>115713.2</v>
      </c>
      <c r="Y119" s="122">
        <v>44745.11</v>
      </c>
    </row>
    <row r="120" spans="1:27" x14ac:dyDescent="0.2">
      <c r="A120" s="56" t="s">
        <v>2018</v>
      </c>
      <c r="B120" s="121">
        <v>760916.98</v>
      </c>
      <c r="C120" s="121">
        <v>0</v>
      </c>
      <c r="D120" s="121">
        <v>2825.2</v>
      </c>
      <c r="E120" s="56">
        <v>583569.88</v>
      </c>
      <c r="F120" s="56">
        <v>18957.71</v>
      </c>
      <c r="H120" s="270">
        <v>103430.95</v>
      </c>
      <c r="J120" s="270">
        <v>6340.4</v>
      </c>
      <c r="N120" s="56">
        <v>1693308.65</v>
      </c>
      <c r="O120" s="98">
        <v>310303.53999999998</v>
      </c>
      <c r="S120" s="98">
        <v>546544</v>
      </c>
      <c r="T120" s="98">
        <v>390</v>
      </c>
      <c r="U120" s="122">
        <v>748544</v>
      </c>
      <c r="X120" s="122">
        <v>131085.70000000001</v>
      </c>
      <c r="Y120" s="122">
        <v>36378.83</v>
      </c>
    </row>
    <row r="121" spans="1:27" x14ac:dyDescent="0.2">
      <c r="A121" s="56" t="s">
        <v>2019</v>
      </c>
      <c r="B121" s="121">
        <v>548465.18999999994</v>
      </c>
      <c r="C121" s="121">
        <v>0</v>
      </c>
      <c r="D121" s="121">
        <v>157868.69</v>
      </c>
      <c r="E121" s="56">
        <v>1065068.93</v>
      </c>
      <c r="F121" s="56">
        <v>38108.67</v>
      </c>
      <c r="G121" s="270">
        <v>0</v>
      </c>
      <c r="H121" s="270">
        <v>48714.16</v>
      </c>
      <c r="I121" s="270">
        <v>106761</v>
      </c>
      <c r="J121" s="270">
        <v>0</v>
      </c>
      <c r="M121" s="56">
        <v>-30000</v>
      </c>
      <c r="N121" s="56">
        <v>2084116.46</v>
      </c>
      <c r="O121" s="98">
        <v>480944.55</v>
      </c>
      <c r="P121" s="98">
        <v>0</v>
      </c>
      <c r="S121" s="98">
        <v>338228</v>
      </c>
      <c r="U121" s="122">
        <v>458508</v>
      </c>
      <c r="X121" s="122">
        <v>119520.61</v>
      </c>
      <c r="Y121" s="122">
        <v>96199.65</v>
      </c>
    </row>
    <row r="122" spans="1:27" x14ac:dyDescent="0.2">
      <c r="A122" s="56" t="s">
        <v>2020</v>
      </c>
      <c r="B122" s="121">
        <v>357357.13</v>
      </c>
      <c r="C122" s="121">
        <v>260</v>
      </c>
      <c r="D122" s="121">
        <v>105903.31</v>
      </c>
      <c r="E122" s="56">
        <v>321694.92</v>
      </c>
      <c r="F122" s="56">
        <v>18706.13</v>
      </c>
      <c r="H122" s="270">
        <v>26415.45</v>
      </c>
      <c r="I122" s="270">
        <v>60000</v>
      </c>
      <c r="J122" s="270">
        <v>2449</v>
      </c>
      <c r="M122" s="56">
        <v>-7819.32</v>
      </c>
      <c r="N122" s="56">
        <v>345503.07</v>
      </c>
      <c r="O122" s="98">
        <v>399913.62</v>
      </c>
      <c r="S122" s="98">
        <v>299100</v>
      </c>
      <c r="U122" s="122">
        <v>470660</v>
      </c>
      <c r="X122" s="122">
        <v>92905.18</v>
      </c>
      <c r="Y122" s="122">
        <v>16020.88</v>
      </c>
    </row>
    <row r="123" spans="1:27" x14ac:dyDescent="0.2">
      <c r="A123" s="56" t="s">
        <v>2028</v>
      </c>
      <c r="B123" s="121">
        <v>392220.39</v>
      </c>
      <c r="C123" s="121">
        <v>9000</v>
      </c>
      <c r="D123" s="121">
        <v>73788.490000000005</v>
      </c>
      <c r="E123" s="56">
        <v>639223.81000000006</v>
      </c>
      <c r="F123" s="56">
        <v>-60501.13</v>
      </c>
      <c r="H123" s="270">
        <v>38241.68</v>
      </c>
      <c r="J123" s="270">
        <v>0</v>
      </c>
      <c r="M123" s="56">
        <v>194908.08</v>
      </c>
      <c r="N123" s="56">
        <v>2439641.09</v>
      </c>
      <c r="O123" s="98">
        <v>141095.12</v>
      </c>
      <c r="P123" s="98">
        <v>53538</v>
      </c>
      <c r="S123" s="98">
        <v>302440</v>
      </c>
      <c r="U123" s="122">
        <v>357340</v>
      </c>
      <c r="X123" s="122">
        <v>145723.69</v>
      </c>
      <c r="Y123" s="122">
        <v>78362.399999999994</v>
      </c>
    </row>
    <row r="124" spans="1:27" x14ac:dyDescent="0.2">
      <c r="A124" s="56" t="s">
        <v>2030</v>
      </c>
      <c r="B124" s="121">
        <v>563681.31999999995</v>
      </c>
      <c r="C124" s="121">
        <v>0</v>
      </c>
      <c r="D124" s="121">
        <v>149658.01</v>
      </c>
      <c r="E124" s="56">
        <v>769986.01</v>
      </c>
      <c r="F124" s="56">
        <v>103585.52</v>
      </c>
      <c r="H124" s="270">
        <v>37497.26</v>
      </c>
      <c r="I124" s="270">
        <v>102550</v>
      </c>
      <c r="J124" s="270">
        <v>3868.01</v>
      </c>
      <c r="M124" s="56">
        <v>-59992</v>
      </c>
      <c r="N124" s="56">
        <v>3028722.67</v>
      </c>
      <c r="O124" s="98">
        <v>522018.74</v>
      </c>
      <c r="S124" s="98">
        <v>397963.2</v>
      </c>
      <c r="U124" s="122">
        <v>596163.19999999995</v>
      </c>
      <c r="X124" s="122">
        <v>111713.68</v>
      </c>
      <c r="Y124" s="122">
        <v>62522.86</v>
      </c>
    </row>
    <row r="125" spans="1:27" x14ac:dyDescent="0.2">
      <c r="A125" s="56" t="s">
        <v>2032</v>
      </c>
      <c r="B125" s="121">
        <v>214656.44</v>
      </c>
      <c r="C125" s="121">
        <v>0</v>
      </c>
      <c r="D125" s="121">
        <v>20913.349999999999</v>
      </c>
      <c r="E125" s="56">
        <v>1014850.99</v>
      </c>
      <c r="F125" s="56">
        <v>103925.89</v>
      </c>
      <c r="H125" s="270">
        <v>80665.929999999993</v>
      </c>
      <c r="I125" s="270">
        <v>47600</v>
      </c>
      <c r="J125" s="270">
        <v>0</v>
      </c>
      <c r="M125" s="56">
        <v>-18706.830000000002</v>
      </c>
      <c r="N125" s="56">
        <v>3118920.11</v>
      </c>
      <c r="O125" s="98">
        <v>238336.8</v>
      </c>
      <c r="S125" s="98">
        <v>464094</v>
      </c>
      <c r="U125" s="122">
        <v>632234</v>
      </c>
      <c r="X125" s="122">
        <v>84666.07</v>
      </c>
      <c r="Y125" s="122">
        <v>72283.27</v>
      </c>
    </row>
    <row r="126" spans="1:27" x14ac:dyDescent="0.2">
      <c r="A126" s="56" t="s">
        <v>1999</v>
      </c>
      <c r="B126" s="121">
        <v>543440.62</v>
      </c>
      <c r="C126" s="121">
        <v>54534.5</v>
      </c>
      <c r="D126" s="121">
        <v>20137.330000000002</v>
      </c>
      <c r="E126" s="56">
        <v>921133.37</v>
      </c>
      <c r="F126" s="56">
        <v>175938.36</v>
      </c>
      <c r="H126" s="270">
        <v>94926.1</v>
      </c>
      <c r="J126" s="270">
        <v>1310</v>
      </c>
      <c r="K126" s="56">
        <v>85640</v>
      </c>
      <c r="L126" s="56">
        <v>-1269160.81</v>
      </c>
      <c r="M126" s="56">
        <v>-15551</v>
      </c>
      <c r="N126" s="56">
        <v>2656385</v>
      </c>
      <c r="O126" s="98">
        <v>730978.48</v>
      </c>
      <c r="S126" s="98">
        <v>646056.5</v>
      </c>
      <c r="U126" s="122">
        <v>927672.5</v>
      </c>
      <c r="X126" s="122">
        <v>153646.53</v>
      </c>
      <c r="Y126" s="122">
        <v>75615.06</v>
      </c>
    </row>
    <row r="127" spans="1:27" x14ac:dyDescent="0.2">
      <c r="A127" s="56" t="s">
        <v>2000</v>
      </c>
      <c r="B127" s="121">
        <v>477243.63</v>
      </c>
      <c r="C127" s="121">
        <v>33504</v>
      </c>
      <c r="D127" s="121">
        <v>25702.77</v>
      </c>
      <c r="E127" s="56">
        <v>271329.96999999997</v>
      </c>
      <c r="F127" s="56">
        <v>179880.53</v>
      </c>
      <c r="H127" s="270">
        <v>68908.710000000006</v>
      </c>
      <c r="L127" s="56">
        <v>-1849130.55</v>
      </c>
      <c r="M127" s="56">
        <v>-684</v>
      </c>
      <c r="N127" s="56">
        <v>2668500</v>
      </c>
      <c r="O127" s="98">
        <v>470608.12</v>
      </c>
      <c r="S127" s="98">
        <v>580660.5</v>
      </c>
      <c r="U127" s="122">
        <v>735656.5</v>
      </c>
      <c r="X127" s="122">
        <v>148395.66</v>
      </c>
      <c r="Y127" s="122">
        <v>39625.97</v>
      </c>
    </row>
    <row r="128" spans="1:27" x14ac:dyDescent="0.2">
      <c r="A128" s="56" t="s">
        <v>2003</v>
      </c>
      <c r="B128" s="121">
        <v>1190607.3500000001</v>
      </c>
      <c r="C128" s="121">
        <v>12213.25</v>
      </c>
      <c r="D128" s="121">
        <v>31148.7</v>
      </c>
      <c r="E128" s="56">
        <v>5092986.4400000004</v>
      </c>
      <c r="F128" s="56">
        <v>87184.16</v>
      </c>
      <c r="H128" s="270">
        <v>244011.61</v>
      </c>
      <c r="I128" s="270">
        <v>395730</v>
      </c>
      <c r="J128" s="270">
        <v>26</v>
      </c>
      <c r="L128" s="56">
        <v>-3816502.6</v>
      </c>
      <c r="M128" s="56">
        <v>-1905</v>
      </c>
      <c r="N128" s="56">
        <v>9526566.6699999999</v>
      </c>
      <c r="O128" s="98">
        <v>773783.9</v>
      </c>
      <c r="S128" s="98">
        <v>566688.6</v>
      </c>
      <c r="T128" s="98">
        <v>150000</v>
      </c>
      <c r="U128" s="122">
        <v>922486.6</v>
      </c>
      <c r="W128" s="122">
        <v>3280</v>
      </c>
      <c r="X128" s="122">
        <v>249944.07</v>
      </c>
      <c r="Y128" s="122">
        <v>158732.10999999999</v>
      </c>
    </row>
    <row r="129" spans="1:25" x14ac:dyDescent="0.2">
      <c r="A129" s="56" t="s">
        <v>2005</v>
      </c>
      <c r="B129" s="121">
        <v>497293.86</v>
      </c>
      <c r="C129" s="121">
        <v>35048</v>
      </c>
      <c r="D129" s="121">
        <v>0</v>
      </c>
      <c r="E129" s="56">
        <v>400998.48</v>
      </c>
      <c r="F129" s="56">
        <v>150414.67000000001</v>
      </c>
      <c r="H129" s="270">
        <v>70144.070000000007</v>
      </c>
      <c r="K129" s="56">
        <v>155940</v>
      </c>
      <c r="L129" s="56">
        <v>-1815370.57</v>
      </c>
      <c r="M129" s="56">
        <v>245.79</v>
      </c>
      <c r="N129" s="56">
        <v>2647000</v>
      </c>
      <c r="O129" s="98">
        <v>377856.84</v>
      </c>
      <c r="S129" s="98">
        <v>310289.5</v>
      </c>
      <c r="U129" s="122">
        <v>487649.5</v>
      </c>
      <c r="X129" s="122">
        <v>93114.28</v>
      </c>
      <c r="Y129" s="122">
        <v>28036.99</v>
      </c>
    </row>
    <row r="130" spans="1:25" x14ac:dyDescent="0.2">
      <c r="A130" s="56" t="s">
        <v>2031</v>
      </c>
      <c r="B130" s="121">
        <v>222938.65</v>
      </c>
      <c r="C130" s="121">
        <v>624</v>
      </c>
      <c r="D130" s="121">
        <v>6619.7</v>
      </c>
      <c r="E130" s="56">
        <v>484035.74</v>
      </c>
      <c r="F130" s="56">
        <v>64614.61</v>
      </c>
      <c r="H130" s="270">
        <v>150169.01</v>
      </c>
      <c r="J130" s="270">
        <v>15</v>
      </c>
      <c r="L130" s="56">
        <v>-1237394.6599999999</v>
      </c>
      <c r="N130" s="56">
        <v>1913700</v>
      </c>
      <c r="O130" s="98">
        <v>40233.26</v>
      </c>
      <c r="S130" s="98">
        <v>72727.600000000006</v>
      </c>
      <c r="U130" s="122">
        <v>110591.6</v>
      </c>
      <c r="X130" s="122">
        <v>24788.9</v>
      </c>
      <c r="Y130" s="122">
        <v>11595.51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topLeftCell="Z1" zoomScale="68" zoomScaleNormal="68" workbookViewId="0">
      <selection activeCell="AD15" sqref="AD15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0.625" style="56" customWidth="1"/>
    <col min="6" max="8" width="17.75" style="121"/>
    <col min="9" max="10" width="17.75" style="56"/>
    <col min="11" max="14" width="17.75" style="270"/>
    <col min="15" max="18" width="17.75" style="56"/>
    <col min="19" max="24" width="17.75" style="98"/>
    <col min="25" max="31" width="17.75" style="122"/>
    <col min="32" max="32" width="33.125" style="122" bestFit="1" customWidth="1"/>
    <col min="33" max="33" width="20.5" style="97" bestFit="1" customWidth="1"/>
    <col min="34" max="34" width="17.875" style="63" bestFit="1" customWidth="1"/>
    <col min="35" max="35" width="17.375" style="64" bestFit="1" customWidth="1"/>
    <col min="36" max="36" width="17.625" style="60" bestFit="1" customWidth="1"/>
    <col min="37" max="37" width="19.125" style="59" bestFit="1" customWidth="1"/>
    <col min="38" max="38" width="23.625" style="64" bestFit="1" customWidth="1"/>
    <col min="39" max="16384" width="9" style="68"/>
  </cols>
  <sheetData>
    <row r="1" spans="1:38" x14ac:dyDescent="0.2">
      <c r="A1" s="263"/>
      <c r="B1" s="263"/>
      <c r="E1" s="56" t="s">
        <v>590</v>
      </c>
      <c r="F1" s="121" t="s">
        <v>1439</v>
      </c>
      <c r="G1" s="121" t="s">
        <v>1440</v>
      </c>
      <c r="H1" s="121" t="s">
        <v>1441</v>
      </c>
      <c r="I1" s="56" t="s">
        <v>1443</v>
      </c>
      <c r="J1" s="56" t="s">
        <v>1444</v>
      </c>
      <c r="K1" s="270" t="s">
        <v>1447</v>
      </c>
      <c r="L1" s="270" t="s">
        <v>1448</v>
      </c>
      <c r="M1" s="270" t="s">
        <v>1449</v>
      </c>
      <c r="N1" s="270" t="s">
        <v>1450</v>
      </c>
      <c r="O1" s="56" t="s">
        <v>1451</v>
      </c>
      <c r="P1" s="56" t="s">
        <v>1452</v>
      </c>
      <c r="Q1" s="56" t="s">
        <v>1453</v>
      </c>
      <c r="R1" s="56" t="s">
        <v>1454</v>
      </c>
      <c r="S1" s="98" t="s">
        <v>1456</v>
      </c>
      <c r="T1" s="98" t="s">
        <v>1457</v>
      </c>
      <c r="U1" s="98" t="s">
        <v>1458</v>
      </c>
      <c r="V1" s="98" t="s">
        <v>1904</v>
      </c>
      <c r="W1" s="98" t="s">
        <v>1459</v>
      </c>
      <c r="X1" s="98" t="s">
        <v>1460</v>
      </c>
      <c r="Y1" s="122" t="s">
        <v>1461</v>
      </c>
      <c r="Z1" s="122" t="s">
        <v>1462</v>
      </c>
      <c r="AA1" s="122" t="s">
        <v>1463</v>
      </c>
      <c r="AB1" s="122" t="s">
        <v>1464</v>
      </c>
      <c r="AC1" s="122" t="s">
        <v>1465</v>
      </c>
      <c r="AD1" s="122" t="s">
        <v>1905</v>
      </c>
      <c r="AE1" s="122" t="s">
        <v>1467</v>
      </c>
      <c r="AF1" s="122" t="s">
        <v>1468</v>
      </c>
      <c r="AG1" s="97" t="s">
        <v>6</v>
      </c>
      <c r="AH1" s="63" t="s">
        <v>7</v>
      </c>
      <c r="AI1" s="64" t="s">
        <v>8</v>
      </c>
      <c r="AJ1" s="65" t="s">
        <v>9</v>
      </c>
      <c r="AK1" s="66" t="s">
        <v>10</v>
      </c>
      <c r="AL1" s="67" t="s">
        <v>11</v>
      </c>
    </row>
    <row r="2" spans="1:38" x14ac:dyDescent="0.2">
      <c r="A2" s="263"/>
      <c r="B2" s="263"/>
      <c r="C2" s="57" t="s">
        <v>815</v>
      </c>
      <c r="E2" s="56" t="s">
        <v>591</v>
      </c>
      <c r="F2" s="121" t="s">
        <v>1469</v>
      </c>
      <c r="G2" s="121" t="s">
        <v>1470</v>
      </c>
      <c r="H2" s="121" t="s">
        <v>1471</v>
      </c>
      <c r="I2" s="56" t="s">
        <v>1473</v>
      </c>
      <c r="J2" s="56" t="s">
        <v>1474</v>
      </c>
      <c r="K2" s="270" t="s">
        <v>1477</v>
      </c>
      <c r="L2" s="270" t="s">
        <v>1478</v>
      </c>
      <c r="M2" s="270" t="s">
        <v>1479</v>
      </c>
      <c r="N2" s="270" t="s">
        <v>1480</v>
      </c>
      <c r="O2" s="56" t="s">
        <v>1481</v>
      </c>
      <c r="P2" s="56" t="s">
        <v>1482</v>
      </c>
      <c r="Q2" s="56" t="s">
        <v>1483</v>
      </c>
      <c r="R2" s="56" t="s">
        <v>1484</v>
      </c>
      <c r="S2" s="98" t="s">
        <v>1486</v>
      </c>
      <c r="T2" s="98" t="s">
        <v>1487</v>
      </c>
      <c r="U2" s="98" t="s">
        <v>1488</v>
      </c>
      <c r="V2" s="98" t="s">
        <v>1906</v>
      </c>
      <c r="W2" s="98" t="s">
        <v>1489</v>
      </c>
      <c r="X2" s="98" t="s">
        <v>1490</v>
      </c>
      <c r="Y2" s="122" t="s">
        <v>1491</v>
      </c>
      <c r="Z2" s="122" t="s">
        <v>1492</v>
      </c>
      <c r="AA2" s="122" t="s">
        <v>1493</v>
      </c>
      <c r="AB2" s="122" t="s">
        <v>1494</v>
      </c>
      <c r="AC2" s="122" t="s">
        <v>1495</v>
      </c>
      <c r="AD2" s="122" t="s">
        <v>1907</v>
      </c>
      <c r="AE2" s="122" t="s">
        <v>1497</v>
      </c>
      <c r="AF2" s="122" t="s">
        <v>1498</v>
      </c>
    </row>
    <row r="3" spans="1:38" ht="15" thickBot="1" x14ac:dyDescent="0.25">
      <c r="A3" s="263"/>
      <c r="B3" s="263"/>
      <c r="E3" s="56" t="s">
        <v>592</v>
      </c>
      <c r="F3" s="121">
        <v>63312516.200000003</v>
      </c>
      <c r="G3" s="121">
        <v>2415489.63</v>
      </c>
      <c r="H3" s="121">
        <v>8686360.5199999996</v>
      </c>
      <c r="I3" s="56">
        <v>127911630.11</v>
      </c>
      <c r="J3" s="56">
        <v>15791431.439999999</v>
      </c>
      <c r="K3" s="270">
        <v>380744</v>
      </c>
      <c r="L3" s="270">
        <v>3354074.73</v>
      </c>
      <c r="M3" s="270">
        <v>2527689.71</v>
      </c>
      <c r="N3" s="270">
        <v>127212.18</v>
      </c>
      <c r="O3" s="56">
        <v>2135581.87</v>
      </c>
      <c r="P3" s="56">
        <v>-12154050.18</v>
      </c>
      <c r="Q3" s="56">
        <v>3479880.7</v>
      </c>
      <c r="R3" s="56">
        <v>224399334.74000001</v>
      </c>
      <c r="S3" s="98">
        <v>65655029.32</v>
      </c>
      <c r="T3" s="98">
        <v>591483.31000000006</v>
      </c>
      <c r="U3" s="98">
        <v>7890.56</v>
      </c>
      <c r="V3" s="98">
        <v>30</v>
      </c>
      <c r="W3" s="98">
        <v>51024456.07</v>
      </c>
      <c r="X3" s="98">
        <v>3865923.65</v>
      </c>
      <c r="Y3" s="122">
        <v>72304861.170000002</v>
      </c>
      <c r="Z3" s="122">
        <v>160054</v>
      </c>
      <c r="AA3" s="122">
        <v>69961</v>
      </c>
      <c r="AB3" s="122">
        <v>25647155.09</v>
      </c>
      <c r="AC3" s="122">
        <v>26210239.579999998</v>
      </c>
      <c r="AD3" s="122">
        <v>8560.5</v>
      </c>
      <c r="AE3" s="122">
        <v>60022</v>
      </c>
      <c r="AF3" s="122">
        <v>675123</v>
      </c>
      <c r="AG3" s="97">
        <f t="shared" ref="AG3:AL3" si="0">SUM(AG4:AG130)</f>
        <v>74414366.349999994</v>
      </c>
      <c r="AH3" s="63">
        <f t="shared" si="0"/>
        <v>6389720.6199999973</v>
      </c>
      <c r="AI3" s="64">
        <f t="shared" si="0"/>
        <v>68024645.730000019</v>
      </c>
      <c r="AJ3" s="60">
        <f t="shared" si="0"/>
        <v>121144812.90999997</v>
      </c>
      <c r="AK3" s="59">
        <f t="shared" si="0"/>
        <v>125135976.33999999</v>
      </c>
      <c r="AL3" s="69">
        <f t="shared" si="0"/>
        <v>-3991163.43</v>
      </c>
    </row>
    <row r="4" spans="1:38" ht="15" thickBot="1" x14ac:dyDescent="0.25">
      <c r="A4" s="50" t="s">
        <v>364</v>
      </c>
      <c r="B4" s="50" t="s">
        <v>366</v>
      </c>
      <c r="C4" s="86">
        <v>6411</v>
      </c>
      <c r="D4" s="87" t="s">
        <v>688</v>
      </c>
      <c r="E4" s="56" t="s">
        <v>1908</v>
      </c>
      <c r="F4" s="121">
        <v>827033.15</v>
      </c>
      <c r="G4" s="121">
        <v>21278</v>
      </c>
      <c r="H4" s="121">
        <v>120847.31</v>
      </c>
      <c r="I4" s="56">
        <v>4621082.26</v>
      </c>
      <c r="J4" s="56">
        <v>116912.1</v>
      </c>
      <c r="L4" s="270">
        <v>12717.25</v>
      </c>
      <c r="N4" s="270">
        <v>229</v>
      </c>
      <c r="O4" s="56">
        <v>54570</v>
      </c>
      <c r="Q4" s="56">
        <v>14475.97</v>
      </c>
      <c r="R4" s="56">
        <v>1723269</v>
      </c>
      <c r="S4" s="98">
        <v>535513.55000000005</v>
      </c>
      <c r="W4" s="98">
        <v>858202.5</v>
      </c>
      <c r="X4" s="98">
        <v>90420</v>
      </c>
      <c r="Y4" s="122">
        <v>1017142.5</v>
      </c>
      <c r="AB4" s="122">
        <v>301269.62</v>
      </c>
      <c r="AC4" s="122">
        <v>111985.56</v>
      </c>
      <c r="AF4" s="122">
        <v>34072</v>
      </c>
      <c r="AG4" s="97">
        <f>SUM(F4:H4)</f>
        <v>969158.46</v>
      </c>
      <c r="AH4" s="63">
        <f>SUM(K4:N4)</f>
        <v>12946.25</v>
      </c>
      <c r="AI4" s="64">
        <f>AG4-AH4</f>
        <v>956212.21</v>
      </c>
      <c r="AJ4" s="60">
        <f>SUM(S4:X4)</f>
        <v>1484136.05</v>
      </c>
      <c r="AK4" s="59">
        <f>SUM(Y4:AF4)</f>
        <v>1464469.6800000002</v>
      </c>
      <c r="AL4" s="69">
        <f>AJ4-AK4</f>
        <v>19666.369999999879</v>
      </c>
    </row>
    <row r="5" spans="1:38" ht="15" thickBot="1" x14ac:dyDescent="0.25">
      <c r="A5" s="50" t="s">
        <v>364</v>
      </c>
      <c r="B5" s="50" t="s">
        <v>366</v>
      </c>
      <c r="C5" s="86">
        <v>2059</v>
      </c>
      <c r="D5" s="87" t="s">
        <v>689</v>
      </c>
      <c r="E5" s="56" t="s">
        <v>1909</v>
      </c>
      <c r="F5" s="121">
        <v>119870.32</v>
      </c>
      <c r="G5" s="121">
        <v>0</v>
      </c>
      <c r="H5" s="121">
        <v>158926.56</v>
      </c>
      <c r="I5" s="56">
        <v>662589.01</v>
      </c>
      <c r="J5" s="56">
        <v>249632.52</v>
      </c>
      <c r="K5" s="270">
        <v>3650</v>
      </c>
      <c r="N5" s="270">
        <v>326</v>
      </c>
      <c r="O5" s="56">
        <v>228080</v>
      </c>
      <c r="Q5" s="56">
        <v>1792.09</v>
      </c>
      <c r="R5" s="56">
        <v>1740746.12</v>
      </c>
      <c r="S5" s="98">
        <v>287737.38</v>
      </c>
      <c r="T5" s="98">
        <v>16300</v>
      </c>
      <c r="W5" s="98">
        <v>379694</v>
      </c>
      <c r="X5" s="98">
        <v>189670</v>
      </c>
      <c r="Y5" s="122">
        <v>431994</v>
      </c>
      <c r="AB5" s="122">
        <v>244469.42</v>
      </c>
      <c r="AC5" s="122">
        <v>87041.3</v>
      </c>
      <c r="AF5" s="122">
        <v>38380</v>
      </c>
      <c r="AG5" s="97">
        <f t="shared" ref="AG5:AG68" si="1">SUM(F5:H5)</f>
        <v>278796.88</v>
      </c>
      <c r="AH5" s="63">
        <f t="shared" ref="AH5:AH68" si="2">SUM(K5:N5)</f>
        <v>3976</v>
      </c>
      <c r="AI5" s="64">
        <f t="shared" ref="AI5:AI68" si="3">AG5-AH5</f>
        <v>274820.88</v>
      </c>
      <c r="AJ5" s="60">
        <f t="shared" ref="AJ5:AJ68" si="4">SUM(S5:X5)</f>
        <v>873401.38</v>
      </c>
      <c r="AK5" s="59">
        <f t="shared" ref="AK5:AK68" si="5">SUM(Y5:AF5)</f>
        <v>801884.72000000009</v>
      </c>
      <c r="AL5" s="69">
        <f t="shared" ref="AL5:AL68" si="6">AJ5-AK5</f>
        <v>71516.659999999916</v>
      </c>
    </row>
    <row r="6" spans="1:38" ht="15" thickBot="1" x14ac:dyDescent="0.25">
      <c r="A6" s="50" t="s">
        <v>364</v>
      </c>
      <c r="B6" s="50" t="s">
        <v>366</v>
      </c>
      <c r="C6" s="86">
        <v>6691</v>
      </c>
      <c r="D6" s="87" t="s">
        <v>690</v>
      </c>
      <c r="E6" s="56" t="s">
        <v>1910</v>
      </c>
      <c r="F6" s="121">
        <v>324516.21000000002</v>
      </c>
      <c r="G6" s="121">
        <v>91591.5</v>
      </c>
      <c r="H6" s="121">
        <v>120099.83</v>
      </c>
      <c r="I6" s="56">
        <v>1177304.83</v>
      </c>
      <c r="J6" s="56">
        <v>657013.54</v>
      </c>
      <c r="K6" s="270">
        <v>0</v>
      </c>
      <c r="L6" s="270">
        <v>224.7</v>
      </c>
      <c r="N6" s="270">
        <v>191.72</v>
      </c>
      <c r="O6" s="56">
        <v>89300</v>
      </c>
      <c r="Q6" s="56">
        <v>194000</v>
      </c>
      <c r="R6" s="56">
        <v>2169071.4500000002</v>
      </c>
      <c r="S6" s="98">
        <v>801874.2</v>
      </c>
      <c r="T6" s="98">
        <v>3380</v>
      </c>
      <c r="W6" s="98">
        <v>530982.5</v>
      </c>
      <c r="X6" s="98">
        <v>69082</v>
      </c>
      <c r="Y6" s="122">
        <v>876152.5</v>
      </c>
      <c r="AB6" s="122">
        <v>567971.05000000005</v>
      </c>
      <c r="AC6" s="122">
        <v>4689.2</v>
      </c>
      <c r="AF6" s="122">
        <v>500</v>
      </c>
      <c r="AG6" s="97">
        <f t="shared" si="1"/>
        <v>536207.54</v>
      </c>
      <c r="AH6" s="63">
        <f t="shared" si="2"/>
        <v>416.41999999999996</v>
      </c>
      <c r="AI6" s="64">
        <f t="shared" si="3"/>
        <v>535791.12</v>
      </c>
      <c r="AJ6" s="60">
        <f t="shared" si="4"/>
        <v>1405318.7</v>
      </c>
      <c r="AK6" s="59">
        <f t="shared" si="5"/>
        <v>1449312.75</v>
      </c>
      <c r="AL6" s="69">
        <f t="shared" si="6"/>
        <v>-43994.050000000047</v>
      </c>
    </row>
    <row r="7" spans="1:38" ht="15" thickBot="1" x14ac:dyDescent="0.25">
      <c r="A7" s="50" t="s">
        <v>364</v>
      </c>
      <c r="B7" s="50" t="s">
        <v>366</v>
      </c>
      <c r="C7" s="86">
        <v>3434</v>
      </c>
      <c r="D7" s="87" t="s">
        <v>691</v>
      </c>
      <c r="E7" s="56" t="s">
        <v>1911</v>
      </c>
      <c r="F7" s="121">
        <v>473056.64</v>
      </c>
      <c r="G7" s="121">
        <v>0</v>
      </c>
      <c r="H7" s="121">
        <v>148253.63</v>
      </c>
      <c r="I7" s="56">
        <v>384193.39</v>
      </c>
      <c r="J7" s="56">
        <v>193243.08</v>
      </c>
      <c r="K7" s="270">
        <v>0</v>
      </c>
      <c r="L7" s="270">
        <v>0</v>
      </c>
      <c r="N7" s="270">
        <v>202.09</v>
      </c>
      <c r="Q7" s="56">
        <v>3588.65</v>
      </c>
      <c r="R7" s="56">
        <v>235221.96</v>
      </c>
      <c r="S7" s="98">
        <v>263776.49</v>
      </c>
      <c r="W7" s="98">
        <v>713642</v>
      </c>
      <c r="X7" s="98">
        <v>96703</v>
      </c>
      <c r="Y7" s="122">
        <v>826582</v>
      </c>
      <c r="AB7" s="122">
        <v>211594.08</v>
      </c>
      <c r="AC7" s="122">
        <v>61803.34</v>
      </c>
      <c r="AF7" s="122">
        <v>26142</v>
      </c>
      <c r="AG7" s="97">
        <f t="shared" si="1"/>
        <v>621310.27</v>
      </c>
      <c r="AH7" s="63">
        <f t="shared" si="2"/>
        <v>202.09</v>
      </c>
      <c r="AI7" s="64">
        <f t="shared" si="3"/>
        <v>621108.18000000005</v>
      </c>
      <c r="AJ7" s="60">
        <f t="shared" si="4"/>
        <v>1074121.49</v>
      </c>
      <c r="AK7" s="59">
        <f t="shared" si="5"/>
        <v>1126121.42</v>
      </c>
      <c r="AL7" s="69">
        <f t="shared" si="6"/>
        <v>-51999.929999999935</v>
      </c>
    </row>
    <row r="8" spans="1:38" ht="15" thickBot="1" x14ac:dyDescent="0.25">
      <c r="A8" s="50" t="s">
        <v>364</v>
      </c>
      <c r="B8" s="50" t="s">
        <v>366</v>
      </c>
      <c r="C8" s="86">
        <v>3172</v>
      </c>
      <c r="D8" s="87" t="s">
        <v>692</v>
      </c>
      <c r="E8" s="56" t="s">
        <v>1912</v>
      </c>
      <c r="F8" s="121">
        <v>591485.6</v>
      </c>
      <c r="G8" s="121">
        <v>13831</v>
      </c>
      <c r="H8" s="121">
        <v>113447.31</v>
      </c>
      <c r="I8" s="56">
        <v>549333.67000000004</v>
      </c>
      <c r="J8" s="56">
        <v>195510.11</v>
      </c>
      <c r="L8" s="270">
        <v>2340.0300000000002</v>
      </c>
      <c r="N8" s="270">
        <v>75</v>
      </c>
      <c r="R8" s="56">
        <v>1649277.25</v>
      </c>
      <c r="S8" s="98">
        <v>482789.8</v>
      </c>
      <c r="W8" s="98">
        <v>317324</v>
      </c>
      <c r="X8" s="98">
        <v>51800</v>
      </c>
      <c r="Y8" s="122">
        <v>417404</v>
      </c>
      <c r="AB8" s="122">
        <v>226897.76</v>
      </c>
      <c r="AC8" s="122">
        <v>53735.76</v>
      </c>
      <c r="AF8" s="122">
        <v>22424</v>
      </c>
      <c r="AG8" s="97">
        <f t="shared" si="1"/>
        <v>718763.90999999992</v>
      </c>
      <c r="AH8" s="63">
        <f t="shared" si="2"/>
        <v>2415.0300000000002</v>
      </c>
      <c r="AI8" s="64">
        <f t="shared" si="3"/>
        <v>716348.87999999989</v>
      </c>
      <c r="AJ8" s="60">
        <f t="shared" si="4"/>
        <v>851913.8</v>
      </c>
      <c r="AK8" s="59">
        <f t="shared" si="5"/>
        <v>720461.52</v>
      </c>
      <c r="AL8" s="69">
        <f t="shared" si="6"/>
        <v>131452.28000000003</v>
      </c>
    </row>
    <row r="9" spans="1:38" ht="15" thickBot="1" x14ac:dyDescent="0.25">
      <c r="A9" s="50" t="s">
        <v>364</v>
      </c>
      <c r="B9" s="50" t="s">
        <v>366</v>
      </c>
      <c r="C9" s="86">
        <v>3172</v>
      </c>
      <c r="D9" s="87" t="s">
        <v>693</v>
      </c>
      <c r="E9" s="56" t="s">
        <v>1913</v>
      </c>
      <c r="F9" s="121">
        <v>588691.12</v>
      </c>
      <c r="G9" s="121">
        <v>3780</v>
      </c>
      <c r="H9" s="121">
        <v>81568.460000000006</v>
      </c>
      <c r="I9" s="56">
        <v>292980.38</v>
      </c>
      <c r="J9" s="56">
        <v>212971.45</v>
      </c>
      <c r="K9" s="270">
        <v>0</v>
      </c>
      <c r="L9" s="270">
        <v>1852.83</v>
      </c>
      <c r="N9" s="270">
        <v>317.95999999999998</v>
      </c>
      <c r="Q9" s="56">
        <v>2346.66</v>
      </c>
      <c r="R9" s="56">
        <v>991159.3</v>
      </c>
      <c r="S9" s="98">
        <v>341083.78</v>
      </c>
      <c r="W9" s="98">
        <v>366786</v>
      </c>
      <c r="X9" s="98">
        <v>92410</v>
      </c>
      <c r="Y9" s="122">
        <v>549966</v>
      </c>
      <c r="AB9" s="122">
        <v>167214.9</v>
      </c>
      <c r="AC9" s="122">
        <v>49855.43</v>
      </c>
      <c r="AF9" s="122">
        <v>19748</v>
      </c>
      <c r="AG9" s="97">
        <f t="shared" si="1"/>
        <v>674039.58</v>
      </c>
      <c r="AH9" s="63">
        <f t="shared" si="2"/>
        <v>2170.79</v>
      </c>
      <c r="AI9" s="64">
        <f t="shared" si="3"/>
        <v>671868.78999999992</v>
      </c>
      <c r="AJ9" s="60">
        <f t="shared" si="4"/>
        <v>800279.78</v>
      </c>
      <c r="AK9" s="59">
        <f t="shared" si="5"/>
        <v>786784.33000000007</v>
      </c>
      <c r="AL9" s="69">
        <f t="shared" si="6"/>
        <v>13495.449999999953</v>
      </c>
    </row>
    <row r="10" spans="1:38" ht="15" thickBot="1" x14ac:dyDescent="0.25">
      <c r="A10" s="50" t="s">
        <v>364</v>
      </c>
      <c r="B10" s="50" t="s">
        <v>366</v>
      </c>
      <c r="C10" s="86">
        <v>1819</v>
      </c>
      <c r="D10" s="87" t="s">
        <v>694</v>
      </c>
      <c r="E10" s="56" t="s">
        <v>1914</v>
      </c>
      <c r="F10" s="121">
        <v>251180.42</v>
      </c>
      <c r="G10" s="121">
        <v>0</v>
      </c>
      <c r="H10" s="121">
        <v>135250.70000000001</v>
      </c>
      <c r="I10" s="56">
        <v>894127.32</v>
      </c>
      <c r="J10" s="56">
        <v>229447.09</v>
      </c>
      <c r="L10" s="270">
        <v>0</v>
      </c>
      <c r="N10" s="270">
        <v>147</v>
      </c>
      <c r="O10" s="56">
        <v>110000</v>
      </c>
      <c r="Q10" s="56">
        <v>19037.509999999998</v>
      </c>
      <c r="R10" s="56">
        <v>169383.81</v>
      </c>
      <c r="S10" s="98">
        <v>270918.33</v>
      </c>
      <c r="W10" s="98">
        <v>293782</v>
      </c>
      <c r="X10" s="98">
        <v>136090</v>
      </c>
      <c r="Y10" s="122">
        <v>342842</v>
      </c>
      <c r="AB10" s="122">
        <v>139740.74</v>
      </c>
      <c r="AC10" s="122">
        <v>82806.95</v>
      </c>
      <c r="AF10" s="122">
        <v>500</v>
      </c>
      <c r="AG10" s="97">
        <f t="shared" si="1"/>
        <v>386431.12</v>
      </c>
      <c r="AH10" s="63">
        <f t="shared" si="2"/>
        <v>147</v>
      </c>
      <c r="AI10" s="64">
        <f t="shared" si="3"/>
        <v>386284.12</v>
      </c>
      <c r="AJ10" s="60">
        <f t="shared" si="4"/>
        <v>700790.33000000007</v>
      </c>
      <c r="AK10" s="59">
        <f t="shared" si="5"/>
        <v>565889.68999999994</v>
      </c>
      <c r="AL10" s="69">
        <f t="shared" si="6"/>
        <v>134900.64000000013</v>
      </c>
    </row>
    <row r="11" spans="1:38" ht="15" thickBot="1" x14ac:dyDescent="0.25">
      <c r="A11" s="50" t="s">
        <v>364</v>
      </c>
      <c r="B11" s="50" t="s">
        <v>366</v>
      </c>
      <c r="C11" s="86">
        <v>6183</v>
      </c>
      <c r="D11" s="87" t="s">
        <v>695</v>
      </c>
      <c r="E11" s="56" t="s">
        <v>1915</v>
      </c>
      <c r="F11" s="121">
        <v>1086806.6399999999</v>
      </c>
      <c r="G11" s="121">
        <v>62279</v>
      </c>
      <c r="H11" s="121">
        <v>87967.6</v>
      </c>
      <c r="I11" s="56">
        <v>787752.4</v>
      </c>
      <c r="J11" s="56">
        <v>616585.85</v>
      </c>
      <c r="K11" s="270">
        <v>0</v>
      </c>
      <c r="N11" s="270">
        <v>143.25</v>
      </c>
      <c r="O11" s="56">
        <v>4500</v>
      </c>
      <c r="Q11" s="56">
        <v>66806.67</v>
      </c>
      <c r="R11" s="56">
        <v>668274.24</v>
      </c>
      <c r="S11" s="98">
        <v>445497.38</v>
      </c>
      <c r="T11" s="98">
        <v>19533</v>
      </c>
      <c r="W11" s="98">
        <v>562226</v>
      </c>
      <c r="X11" s="98">
        <v>195070</v>
      </c>
      <c r="Y11" s="122">
        <v>840436</v>
      </c>
      <c r="AB11" s="122">
        <v>325104.81</v>
      </c>
      <c r="AC11" s="122">
        <v>76821.759999999995</v>
      </c>
      <c r="AF11" s="122">
        <v>45675</v>
      </c>
      <c r="AG11" s="97">
        <f t="shared" si="1"/>
        <v>1237053.24</v>
      </c>
      <c r="AH11" s="63">
        <f t="shared" si="2"/>
        <v>143.25</v>
      </c>
      <c r="AI11" s="64">
        <f t="shared" si="3"/>
        <v>1236909.99</v>
      </c>
      <c r="AJ11" s="60">
        <f t="shared" si="4"/>
        <v>1222326.3799999999</v>
      </c>
      <c r="AK11" s="59">
        <f t="shared" si="5"/>
        <v>1288037.57</v>
      </c>
      <c r="AL11" s="69">
        <f t="shared" si="6"/>
        <v>-65711.190000000177</v>
      </c>
    </row>
    <row r="12" spans="1:38" ht="15" thickBot="1" x14ac:dyDescent="0.25">
      <c r="A12" s="50" t="s">
        <v>364</v>
      </c>
      <c r="B12" s="50" t="s">
        <v>366</v>
      </c>
      <c r="C12" s="86">
        <v>2360</v>
      </c>
      <c r="D12" s="87" t="s">
        <v>696</v>
      </c>
      <c r="E12" s="56" t="s">
        <v>1916</v>
      </c>
      <c r="F12" s="121">
        <v>672904.95</v>
      </c>
      <c r="G12" s="121">
        <v>27578</v>
      </c>
      <c r="H12" s="121">
        <v>53749.64</v>
      </c>
      <c r="I12" s="56">
        <v>779755.93</v>
      </c>
      <c r="J12" s="56">
        <v>222837.79</v>
      </c>
      <c r="N12" s="270">
        <v>4.03</v>
      </c>
      <c r="Q12" s="56">
        <v>1740</v>
      </c>
      <c r="R12" s="56">
        <v>2102009.77</v>
      </c>
      <c r="S12" s="98">
        <v>353367.9</v>
      </c>
      <c r="W12" s="98">
        <v>571810</v>
      </c>
      <c r="X12" s="98">
        <v>44500</v>
      </c>
      <c r="Y12" s="122">
        <v>700950</v>
      </c>
      <c r="AB12" s="122">
        <v>150437.10999999999</v>
      </c>
      <c r="AC12" s="122">
        <v>60633.440000000002</v>
      </c>
      <c r="AF12" s="122">
        <v>18275</v>
      </c>
      <c r="AG12" s="97">
        <f t="shared" si="1"/>
        <v>754232.59</v>
      </c>
      <c r="AH12" s="63">
        <f t="shared" si="2"/>
        <v>4.03</v>
      </c>
      <c r="AI12" s="64">
        <f t="shared" si="3"/>
        <v>754228.55999999994</v>
      </c>
      <c r="AJ12" s="60">
        <f t="shared" si="4"/>
        <v>969677.9</v>
      </c>
      <c r="AK12" s="59">
        <f t="shared" si="5"/>
        <v>930295.55</v>
      </c>
      <c r="AL12" s="69">
        <f t="shared" si="6"/>
        <v>39382.349999999977</v>
      </c>
    </row>
    <row r="13" spans="1:38" ht="15" thickBot="1" x14ac:dyDescent="0.25">
      <c r="A13" s="50" t="s">
        <v>364</v>
      </c>
      <c r="B13" s="50" t="s">
        <v>366</v>
      </c>
      <c r="C13" s="86">
        <v>5028</v>
      </c>
      <c r="D13" s="87" t="s">
        <v>697</v>
      </c>
      <c r="E13" s="56" t="s">
        <v>1917</v>
      </c>
      <c r="F13" s="121">
        <v>537370.29</v>
      </c>
      <c r="G13" s="121">
        <v>19704.75</v>
      </c>
      <c r="H13" s="121">
        <v>130098.84</v>
      </c>
      <c r="I13" s="56">
        <v>1191169.1100000001</v>
      </c>
      <c r="J13" s="56">
        <v>187808.9</v>
      </c>
      <c r="N13" s="270">
        <v>76</v>
      </c>
      <c r="Q13" s="56">
        <v>4843.1099999999997</v>
      </c>
      <c r="R13" s="56">
        <v>1442563.02</v>
      </c>
      <c r="S13" s="98">
        <v>453131.89</v>
      </c>
      <c r="W13" s="98">
        <v>529022</v>
      </c>
      <c r="X13" s="98">
        <v>180010</v>
      </c>
      <c r="Y13" s="122">
        <v>794582</v>
      </c>
      <c r="AB13" s="122">
        <v>245192.13</v>
      </c>
      <c r="AC13" s="122">
        <v>72927.88</v>
      </c>
      <c r="AF13" s="122">
        <v>10500</v>
      </c>
      <c r="AG13" s="97">
        <f t="shared" si="1"/>
        <v>687173.88</v>
      </c>
      <c r="AH13" s="63">
        <f t="shared" si="2"/>
        <v>76</v>
      </c>
      <c r="AI13" s="64">
        <f t="shared" si="3"/>
        <v>687097.88</v>
      </c>
      <c r="AJ13" s="60">
        <f t="shared" si="4"/>
        <v>1162163.8900000001</v>
      </c>
      <c r="AK13" s="59">
        <f t="shared" si="5"/>
        <v>1123202.01</v>
      </c>
      <c r="AL13" s="69">
        <f t="shared" si="6"/>
        <v>38961.880000000121</v>
      </c>
    </row>
    <row r="14" spans="1:38" ht="15" thickBot="1" x14ac:dyDescent="0.25">
      <c r="A14" s="50" t="s">
        <v>364</v>
      </c>
      <c r="B14" s="50" t="s">
        <v>366</v>
      </c>
      <c r="C14" s="86">
        <v>3227</v>
      </c>
      <c r="D14" s="87" t="s">
        <v>698</v>
      </c>
      <c r="E14" s="56" t="s">
        <v>1918</v>
      </c>
      <c r="F14" s="121">
        <v>159600.85</v>
      </c>
      <c r="G14" s="121">
        <v>7236.5</v>
      </c>
      <c r="H14" s="121">
        <v>49924.25</v>
      </c>
      <c r="I14" s="56">
        <v>1127347.3500000001</v>
      </c>
      <c r="J14" s="56">
        <v>129298.12</v>
      </c>
      <c r="L14" s="270">
        <v>2012.93</v>
      </c>
      <c r="N14" s="270">
        <v>168</v>
      </c>
      <c r="Q14" s="56">
        <v>2820.99</v>
      </c>
      <c r="R14" s="56">
        <v>484200</v>
      </c>
      <c r="S14" s="98">
        <v>399504.69</v>
      </c>
      <c r="W14" s="98">
        <v>417144</v>
      </c>
      <c r="X14" s="98">
        <v>145310</v>
      </c>
      <c r="Y14" s="122">
        <v>607194</v>
      </c>
      <c r="AB14" s="122">
        <v>243954.52</v>
      </c>
      <c r="AC14" s="122">
        <v>53825</v>
      </c>
      <c r="AF14" s="122">
        <v>21771</v>
      </c>
      <c r="AG14" s="97">
        <f t="shared" si="1"/>
        <v>216761.60000000001</v>
      </c>
      <c r="AH14" s="63">
        <f t="shared" si="2"/>
        <v>2180.9300000000003</v>
      </c>
      <c r="AI14" s="64">
        <f t="shared" si="3"/>
        <v>214580.67</v>
      </c>
      <c r="AJ14" s="60">
        <f t="shared" si="4"/>
        <v>961958.69</v>
      </c>
      <c r="AK14" s="59">
        <f t="shared" si="5"/>
        <v>926744.52</v>
      </c>
      <c r="AL14" s="69">
        <f t="shared" si="6"/>
        <v>35214.169999999925</v>
      </c>
    </row>
    <row r="15" spans="1:38" ht="15" thickBot="1" x14ac:dyDescent="0.25">
      <c r="A15" s="50" t="s">
        <v>364</v>
      </c>
      <c r="B15" s="50" t="s">
        <v>366</v>
      </c>
      <c r="C15" s="86">
        <v>5146</v>
      </c>
      <c r="D15" s="87" t="s">
        <v>699</v>
      </c>
      <c r="E15" s="56" t="s">
        <v>1919</v>
      </c>
      <c r="F15" s="121">
        <v>832074.62</v>
      </c>
      <c r="G15" s="121">
        <v>12868</v>
      </c>
      <c r="H15" s="121">
        <v>146682.67000000001</v>
      </c>
      <c r="I15" s="56">
        <v>692109.87</v>
      </c>
      <c r="J15" s="56">
        <v>121074.21</v>
      </c>
      <c r="K15" s="270">
        <v>0</v>
      </c>
      <c r="L15" s="270">
        <v>2255.0300000000002</v>
      </c>
      <c r="N15" s="270">
        <v>324.55</v>
      </c>
      <c r="O15" s="56">
        <v>116329.52</v>
      </c>
      <c r="Q15" s="56">
        <v>-64940.86</v>
      </c>
      <c r="R15" s="56">
        <v>1884119.29</v>
      </c>
      <c r="S15" s="98">
        <v>530619.82999999996</v>
      </c>
      <c r="W15" s="98">
        <v>409099.08</v>
      </c>
      <c r="X15" s="98">
        <v>84820</v>
      </c>
      <c r="Y15" s="122">
        <v>535309.07999999996</v>
      </c>
      <c r="AB15" s="122">
        <v>523168.33</v>
      </c>
      <c r="AC15" s="122">
        <v>155925.04999999999</v>
      </c>
      <c r="AF15" s="122">
        <v>38205</v>
      </c>
      <c r="AG15" s="97">
        <f t="shared" si="1"/>
        <v>991625.29</v>
      </c>
      <c r="AH15" s="63">
        <f t="shared" si="2"/>
        <v>2579.5800000000004</v>
      </c>
      <c r="AI15" s="64">
        <f t="shared" si="3"/>
        <v>989045.71000000008</v>
      </c>
      <c r="AJ15" s="60">
        <f t="shared" si="4"/>
        <v>1024538.9099999999</v>
      </c>
      <c r="AK15" s="59">
        <f t="shared" si="5"/>
        <v>1252607.46</v>
      </c>
      <c r="AL15" s="69">
        <f t="shared" si="6"/>
        <v>-228068.55000000005</v>
      </c>
    </row>
    <row r="16" spans="1:38" ht="15" thickBot="1" x14ac:dyDescent="0.25">
      <c r="A16" s="50" t="s">
        <v>364</v>
      </c>
      <c r="B16" s="50" t="s">
        <v>366</v>
      </c>
      <c r="C16" s="86">
        <v>3255</v>
      </c>
      <c r="D16" s="87" t="s">
        <v>700</v>
      </c>
      <c r="E16" s="56" t="s">
        <v>1920</v>
      </c>
      <c r="F16" s="121">
        <v>250906.08</v>
      </c>
      <c r="G16" s="121">
        <v>0</v>
      </c>
      <c r="H16" s="121">
        <v>32160</v>
      </c>
      <c r="I16" s="56">
        <v>690863.18</v>
      </c>
      <c r="J16" s="56">
        <v>279866.90999999997</v>
      </c>
      <c r="K16" s="270">
        <v>0</v>
      </c>
      <c r="N16" s="270">
        <v>223</v>
      </c>
      <c r="R16" s="56">
        <v>2403607</v>
      </c>
      <c r="S16" s="98">
        <v>366907.06</v>
      </c>
      <c r="W16" s="98">
        <v>484514</v>
      </c>
      <c r="X16" s="98">
        <v>8500</v>
      </c>
      <c r="Y16" s="122">
        <v>687734</v>
      </c>
      <c r="AB16" s="122">
        <v>131563.76</v>
      </c>
      <c r="AC16" s="122">
        <v>61359.839999999997</v>
      </c>
      <c r="AF16" s="122">
        <v>24364</v>
      </c>
      <c r="AG16" s="97">
        <f t="shared" si="1"/>
        <v>283066.07999999996</v>
      </c>
      <c r="AH16" s="63">
        <f t="shared" si="2"/>
        <v>223</v>
      </c>
      <c r="AI16" s="64">
        <f t="shared" si="3"/>
        <v>282843.07999999996</v>
      </c>
      <c r="AJ16" s="60">
        <f t="shared" si="4"/>
        <v>859921.06</v>
      </c>
      <c r="AK16" s="59">
        <f t="shared" si="5"/>
        <v>905021.6</v>
      </c>
      <c r="AL16" s="69">
        <f t="shared" si="6"/>
        <v>-45100.539999999921</v>
      </c>
    </row>
    <row r="17" spans="1:38" ht="15" thickBot="1" x14ac:dyDescent="0.25">
      <c r="A17" s="50" t="s">
        <v>364</v>
      </c>
      <c r="B17" s="50" t="s">
        <v>366</v>
      </c>
      <c r="C17" s="86">
        <v>4631</v>
      </c>
      <c r="D17" s="87" t="s">
        <v>701</v>
      </c>
      <c r="E17" s="56" t="s">
        <v>1921</v>
      </c>
      <c r="F17" s="121">
        <v>1023746.75</v>
      </c>
      <c r="G17" s="121">
        <v>0</v>
      </c>
      <c r="H17" s="121">
        <v>182632.22</v>
      </c>
      <c r="I17" s="56">
        <v>494599.05</v>
      </c>
      <c r="J17" s="56">
        <v>134222.54999999999</v>
      </c>
      <c r="K17" s="270">
        <v>0</v>
      </c>
      <c r="N17" s="270">
        <v>75</v>
      </c>
      <c r="Q17" s="56">
        <v>2633.75</v>
      </c>
      <c r="R17" s="56">
        <v>2696435.34</v>
      </c>
      <c r="S17" s="98">
        <v>490136.48</v>
      </c>
      <c r="W17" s="98">
        <v>303424.5</v>
      </c>
      <c r="X17" s="98">
        <v>34800</v>
      </c>
      <c r="Y17" s="122">
        <v>446094.5</v>
      </c>
      <c r="AB17" s="122">
        <v>258403.77</v>
      </c>
      <c r="AC17" s="122">
        <v>54597.63</v>
      </c>
      <c r="AF17" s="122">
        <v>29924</v>
      </c>
      <c r="AG17" s="97">
        <f t="shared" si="1"/>
        <v>1206378.97</v>
      </c>
      <c r="AH17" s="63">
        <f t="shared" si="2"/>
        <v>75</v>
      </c>
      <c r="AI17" s="64">
        <f t="shared" si="3"/>
        <v>1206303.97</v>
      </c>
      <c r="AJ17" s="60">
        <f t="shared" si="4"/>
        <v>828360.98</v>
      </c>
      <c r="AK17" s="59">
        <f t="shared" si="5"/>
        <v>789019.9</v>
      </c>
      <c r="AL17" s="69">
        <f t="shared" si="6"/>
        <v>39341.079999999958</v>
      </c>
    </row>
    <row r="18" spans="1:38" ht="15" thickBot="1" x14ac:dyDescent="0.25">
      <c r="A18" s="50" t="s">
        <v>364</v>
      </c>
      <c r="B18" s="50" t="s">
        <v>366</v>
      </c>
      <c r="C18" s="86">
        <v>4306</v>
      </c>
      <c r="D18" s="87" t="s">
        <v>702</v>
      </c>
      <c r="E18" s="56" t="s">
        <v>1922</v>
      </c>
      <c r="F18" s="121">
        <v>764737.86</v>
      </c>
      <c r="G18" s="121">
        <v>33870</v>
      </c>
      <c r="H18" s="121">
        <v>128811.21</v>
      </c>
      <c r="I18" s="56">
        <v>908663.35</v>
      </c>
      <c r="J18" s="56">
        <v>272766.23</v>
      </c>
      <c r="K18" s="270">
        <v>0</v>
      </c>
      <c r="L18" s="270">
        <v>7180</v>
      </c>
      <c r="N18" s="270">
        <v>404.47</v>
      </c>
      <c r="O18" s="56">
        <v>150830</v>
      </c>
      <c r="Q18" s="56">
        <v>21193.15</v>
      </c>
      <c r="R18" s="56">
        <v>2510757.66</v>
      </c>
      <c r="S18" s="98">
        <v>513154.18</v>
      </c>
      <c r="T18" s="98">
        <v>57805</v>
      </c>
      <c r="W18" s="98">
        <v>346358.5</v>
      </c>
      <c r="X18" s="98">
        <v>241130</v>
      </c>
      <c r="Y18" s="122">
        <v>660482.5</v>
      </c>
      <c r="AB18" s="122">
        <v>393166.56</v>
      </c>
      <c r="AC18" s="122">
        <v>96071.75</v>
      </c>
      <c r="AF18" s="122">
        <v>31934</v>
      </c>
      <c r="AG18" s="97">
        <f t="shared" si="1"/>
        <v>927419.07</v>
      </c>
      <c r="AH18" s="63">
        <f t="shared" si="2"/>
        <v>7584.47</v>
      </c>
      <c r="AI18" s="64">
        <f t="shared" si="3"/>
        <v>919834.6</v>
      </c>
      <c r="AJ18" s="60">
        <f t="shared" si="4"/>
        <v>1158447.68</v>
      </c>
      <c r="AK18" s="59">
        <f t="shared" si="5"/>
        <v>1181654.81</v>
      </c>
      <c r="AL18" s="69">
        <f t="shared" si="6"/>
        <v>-23207.130000000121</v>
      </c>
    </row>
    <row r="19" spans="1:38" ht="15" thickBot="1" x14ac:dyDescent="0.25">
      <c r="A19" s="50" t="s">
        <v>364</v>
      </c>
      <c r="B19" s="50" t="s">
        <v>366</v>
      </c>
      <c r="C19" s="86">
        <v>5667</v>
      </c>
      <c r="D19" s="87" t="s">
        <v>703</v>
      </c>
      <c r="E19" s="56" t="s">
        <v>1923</v>
      </c>
      <c r="F19" s="121">
        <v>1684255.18</v>
      </c>
      <c r="G19" s="121">
        <v>0</v>
      </c>
      <c r="H19" s="121">
        <v>134857.57999999999</v>
      </c>
      <c r="I19" s="56">
        <v>3224402.64</v>
      </c>
      <c r="J19" s="56">
        <v>272589.98</v>
      </c>
      <c r="L19" s="270">
        <v>0</v>
      </c>
      <c r="N19" s="270">
        <v>1980</v>
      </c>
      <c r="O19" s="56">
        <v>88120</v>
      </c>
      <c r="Q19" s="56">
        <v>4755.7299999999996</v>
      </c>
      <c r="R19" s="56">
        <v>684118.79</v>
      </c>
      <c r="S19" s="98">
        <v>437697.29</v>
      </c>
      <c r="W19" s="98">
        <v>899830</v>
      </c>
      <c r="X19" s="98">
        <v>126570</v>
      </c>
      <c r="Y19" s="122">
        <v>1152250</v>
      </c>
      <c r="AB19" s="122">
        <v>248362.11</v>
      </c>
      <c r="AC19" s="122">
        <v>112246.09</v>
      </c>
      <c r="AF19" s="122">
        <v>38069</v>
      </c>
      <c r="AG19" s="97">
        <f t="shared" si="1"/>
        <v>1819112.76</v>
      </c>
      <c r="AH19" s="63">
        <f t="shared" si="2"/>
        <v>1980</v>
      </c>
      <c r="AI19" s="64">
        <f t="shared" si="3"/>
        <v>1817132.76</v>
      </c>
      <c r="AJ19" s="60">
        <f t="shared" si="4"/>
        <v>1464097.29</v>
      </c>
      <c r="AK19" s="59">
        <f t="shared" si="5"/>
        <v>1550927.2</v>
      </c>
      <c r="AL19" s="69">
        <f t="shared" si="6"/>
        <v>-86829.909999999916</v>
      </c>
    </row>
    <row r="20" spans="1:38" ht="15" thickBot="1" x14ac:dyDescent="0.25">
      <c r="A20" s="50" t="s">
        <v>364</v>
      </c>
      <c r="B20" s="50" t="s">
        <v>366</v>
      </c>
      <c r="C20" s="86">
        <v>1990</v>
      </c>
      <c r="D20" s="87" t="s">
        <v>704</v>
      </c>
      <c r="E20" s="56" t="s">
        <v>1924</v>
      </c>
      <c r="F20" s="121">
        <v>130769.29</v>
      </c>
      <c r="G20" s="121">
        <v>2694.5</v>
      </c>
      <c r="H20" s="121">
        <v>63918.67</v>
      </c>
      <c r="I20" s="56">
        <v>497637.04</v>
      </c>
      <c r="J20" s="56">
        <v>146807.56</v>
      </c>
      <c r="K20" s="270">
        <v>0</v>
      </c>
      <c r="L20" s="270">
        <v>1044.57</v>
      </c>
      <c r="M20" s="270">
        <v>40000</v>
      </c>
      <c r="N20" s="270">
        <v>194.27</v>
      </c>
      <c r="Q20" s="56">
        <v>-1583.05</v>
      </c>
      <c r="R20" s="56">
        <v>865361.67</v>
      </c>
      <c r="S20" s="98">
        <v>208939.16</v>
      </c>
      <c r="W20" s="98">
        <v>561054</v>
      </c>
      <c r="X20" s="98">
        <v>42410</v>
      </c>
      <c r="Y20" s="122">
        <v>653354</v>
      </c>
      <c r="AB20" s="122">
        <v>135783.67999999999</v>
      </c>
      <c r="AC20" s="122">
        <v>39652.199999999997</v>
      </c>
      <c r="AF20" s="122">
        <v>500</v>
      </c>
      <c r="AG20" s="97">
        <f t="shared" si="1"/>
        <v>197382.45999999996</v>
      </c>
      <c r="AH20" s="63">
        <f t="shared" si="2"/>
        <v>41238.839999999997</v>
      </c>
      <c r="AI20" s="64">
        <f t="shared" si="3"/>
        <v>156143.61999999997</v>
      </c>
      <c r="AJ20" s="60">
        <f t="shared" si="4"/>
        <v>812403.16</v>
      </c>
      <c r="AK20" s="59">
        <f t="shared" si="5"/>
        <v>829289.87999999989</v>
      </c>
      <c r="AL20" s="69">
        <f t="shared" si="6"/>
        <v>-16886.719999999856</v>
      </c>
    </row>
    <row r="21" spans="1:38" ht="15" thickBot="1" x14ac:dyDescent="0.25">
      <c r="A21" s="50" t="s">
        <v>364</v>
      </c>
      <c r="B21" s="50" t="s">
        <v>366</v>
      </c>
      <c r="C21" s="86">
        <v>2504</v>
      </c>
      <c r="D21" s="87" t="s">
        <v>705</v>
      </c>
      <c r="E21" s="56" t="s">
        <v>1925</v>
      </c>
      <c r="F21" s="121">
        <v>383422.02</v>
      </c>
      <c r="G21" s="121">
        <v>12197</v>
      </c>
      <c r="H21" s="121">
        <v>34354.660000000003</v>
      </c>
      <c r="I21" s="56">
        <v>746335.65</v>
      </c>
      <c r="J21" s="56">
        <v>241873.43</v>
      </c>
      <c r="K21" s="270">
        <v>0</v>
      </c>
      <c r="N21" s="270">
        <v>140.9</v>
      </c>
      <c r="Q21" s="56">
        <v>15718.32</v>
      </c>
      <c r="R21" s="56">
        <v>1709584.67</v>
      </c>
      <c r="S21" s="98">
        <v>264865.32</v>
      </c>
      <c r="W21" s="98">
        <v>536274</v>
      </c>
      <c r="X21" s="98">
        <v>40000</v>
      </c>
      <c r="Y21" s="122">
        <v>621554</v>
      </c>
      <c r="AB21" s="122">
        <v>130326.5</v>
      </c>
      <c r="AC21" s="122">
        <v>84287.8</v>
      </c>
      <c r="AF21" s="122">
        <v>650</v>
      </c>
      <c r="AG21" s="97">
        <f t="shared" si="1"/>
        <v>429973.68000000005</v>
      </c>
      <c r="AH21" s="63">
        <f t="shared" si="2"/>
        <v>140.9</v>
      </c>
      <c r="AI21" s="64">
        <f t="shared" si="3"/>
        <v>429832.78</v>
      </c>
      <c r="AJ21" s="60">
        <f t="shared" si="4"/>
        <v>841139.32000000007</v>
      </c>
      <c r="AK21" s="59">
        <f t="shared" si="5"/>
        <v>836818.3</v>
      </c>
      <c r="AL21" s="69">
        <f t="shared" si="6"/>
        <v>4321.0200000000186</v>
      </c>
    </row>
    <row r="22" spans="1:38" ht="15" thickBot="1" x14ac:dyDescent="0.25">
      <c r="A22" s="50" t="s">
        <v>364</v>
      </c>
      <c r="B22" s="50" t="s">
        <v>366</v>
      </c>
      <c r="C22" s="86">
        <v>2869</v>
      </c>
      <c r="D22" s="87" t="s">
        <v>706</v>
      </c>
      <c r="E22" s="56" t="s">
        <v>2029</v>
      </c>
      <c r="F22" s="121">
        <v>190593.58</v>
      </c>
      <c r="G22" s="121">
        <v>8418</v>
      </c>
      <c r="H22" s="121">
        <v>69285.710000000006</v>
      </c>
      <c r="I22" s="56">
        <v>907995.19</v>
      </c>
      <c r="J22" s="56">
        <v>296051.33</v>
      </c>
      <c r="L22" s="270">
        <v>35322.39</v>
      </c>
      <c r="N22" s="270">
        <v>76</v>
      </c>
      <c r="Q22" s="56">
        <v>2583.8200000000002</v>
      </c>
      <c r="R22" s="56">
        <v>2287426.9300000002</v>
      </c>
      <c r="S22" s="98">
        <v>294159.74</v>
      </c>
      <c r="V22" s="98">
        <v>30</v>
      </c>
      <c r="W22" s="98">
        <v>380516</v>
      </c>
      <c r="X22" s="98">
        <v>138840</v>
      </c>
      <c r="Y22" s="122">
        <v>543778</v>
      </c>
      <c r="AB22" s="122">
        <v>223558.08</v>
      </c>
      <c r="AC22" s="122">
        <v>92824.62</v>
      </c>
      <c r="AF22" s="122">
        <v>500</v>
      </c>
      <c r="AG22" s="97">
        <f t="shared" si="1"/>
        <v>268297.28999999998</v>
      </c>
      <c r="AH22" s="63">
        <f t="shared" si="2"/>
        <v>35398.39</v>
      </c>
      <c r="AI22" s="64">
        <f t="shared" si="3"/>
        <v>232898.89999999997</v>
      </c>
      <c r="AJ22" s="60">
        <f t="shared" si="4"/>
        <v>813545.74</v>
      </c>
      <c r="AK22" s="59">
        <f t="shared" si="5"/>
        <v>860660.7</v>
      </c>
      <c r="AL22" s="69">
        <f t="shared" si="6"/>
        <v>-47114.959999999963</v>
      </c>
    </row>
    <row r="23" spans="1:38" ht="15" thickBot="1" x14ac:dyDescent="0.25">
      <c r="A23" s="50" t="s">
        <v>369</v>
      </c>
      <c r="B23" s="50" t="s">
        <v>370</v>
      </c>
      <c r="C23" s="86">
        <v>1771</v>
      </c>
      <c r="D23" s="87" t="s">
        <v>707</v>
      </c>
      <c r="E23" s="56" t="s">
        <v>1926</v>
      </c>
      <c r="F23" s="121">
        <v>60895.67</v>
      </c>
      <c r="G23" s="121">
        <v>0</v>
      </c>
      <c r="H23" s="121">
        <v>35563.81</v>
      </c>
      <c r="I23" s="56">
        <v>902813.63</v>
      </c>
      <c r="J23" s="56">
        <v>139406.60999999999</v>
      </c>
      <c r="L23" s="270">
        <v>37200</v>
      </c>
      <c r="N23" s="270">
        <v>310.2</v>
      </c>
      <c r="Q23" s="56">
        <v>33620</v>
      </c>
      <c r="R23" s="56">
        <v>2091979.99</v>
      </c>
      <c r="S23" s="98">
        <v>158742.59</v>
      </c>
      <c r="W23" s="98">
        <v>289515</v>
      </c>
      <c r="X23" s="98">
        <v>6060</v>
      </c>
      <c r="Y23" s="122">
        <v>332715</v>
      </c>
      <c r="AB23" s="122">
        <v>159437.31</v>
      </c>
      <c r="AC23" s="122">
        <v>77217.19</v>
      </c>
      <c r="AG23" s="97">
        <f t="shared" si="1"/>
        <v>96459.48</v>
      </c>
      <c r="AH23" s="63">
        <f t="shared" si="2"/>
        <v>37510.199999999997</v>
      </c>
      <c r="AI23" s="64">
        <f t="shared" si="3"/>
        <v>58949.279999999999</v>
      </c>
      <c r="AJ23" s="60">
        <f t="shared" si="4"/>
        <v>454317.58999999997</v>
      </c>
      <c r="AK23" s="59">
        <f t="shared" si="5"/>
        <v>569369.5</v>
      </c>
      <c r="AL23" s="69">
        <f t="shared" si="6"/>
        <v>-115051.91000000003</v>
      </c>
    </row>
    <row r="24" spans="1:38" ht="15" thickBot="1" x14ac:dyDescent="0.25">
      <c r="A24" s="50" t="s">
        <v>369</v>
      </c>
      <c r="B24" s="50" t="s">
        <v>370</v>
      </c>
      <c r="C24" s="86">
        <v>5076</v>
      </c>
      <c r="D24" s="87" t="s">
        <v>708</v>
      </c>
      <c r="E24" s="56" t="s">
        <v>1927</v>
      </c>
      <c r="F24" s="121">
        <v>419758.42</v>
      </c>
      <c r="G24" s="121">
        <v>0</v>
      </c>
      <c r="H24" s="121">
        <v>25513.61</v>
      </c>
      <c r="I24" s="56">
        <v>689995.19</v>
      </c>
      <c r="J24" s="56">
        <v>216169.23</v>
      </c>
      <c r="K24" s="270">
        <v>0</v>
      </c>
      <c r="L24" s="270">
        <v>160182.51999999999</v>
      </c>
      <c r="M24" s="270">
        <v>1600</v>
      </c>
      <c r="N24" s="270">
        <v>172.53</v>
      </c>
      <c r="O24" s="56">
        <v>64445</v>
      </c>
      <c r="S24" s="98">
        <v>377949.53</v>
      </c>
      <c r="W24" s="98">
        <v>630330.5</v>
      </c>
      <c r="Y24" s="122">
        <v>841790.5</v>
      </c>
      <c r="AB24" s="122">
        <v>185770.82</v>
      </c>
      <c r="AC24" s="122">
        <v>67007.990000000005</v>
      </c>
      <c r="AG24" s="97">
        <f t="shared" si="1"/>
        <v>445272.02999999997</v>
      </c>
      <c r="AH24" s="63">
        <f t="shared" si="2"/>
        <v>161955.04999999999</v>
      </c>
      <c r="AI24" s="64">
        <f t="shared" si="3"/>
        <v>283316.98</v>
      </c>
      <c r="AJ24" s="60">
        <f t="shared" si="4"/>
        <v>1008280.03</v>
      </c>
      <c r="AK24" s="59">
        <f t="shared" si="5"/>
        <v>1094569.31</v>
      </c>
      <c r="AL24" s="69">
        <f t="shared" si="6"/>
        <v>-86289.280000000028</v>
      </c>
    </row>
    <row r="25" spans="1:38" ht="15" thickBot="1" x14ac:dyDescent="0.25">
      <c r="A25" s="50" t="s">
        <v>369</v>
      </c>
      <c r="B25" s="50" t="s">
        <v>370</v>
      </c>
      <c r="C25" s="86">
        <v>1132</v>
      </c>
      <c r="D25" s="87" t="s">
        <v>709</v>
      </c>
      <c r="E25" s="56" t="s">
        <v>1928</v>
      </c>
      <c r="F25" s="121">
        <v>206420.32</v>
      </c>
      <c r="G25" s="121">
        <v>0</v>
      </c>
      <c r="H25" s="121">
        <v>28433.72</v>
      </c>
      <c r="I25" s="56">
        <v>1128365.01</v>
      </c>
      <c r="J25" s="56">
        <v>124850.12</v>
      </c>
      <c r="K25" s="270">
        <v>350</v>
      </c>
      <c r="L25" s="270">
        <v>37019.24</v>
      </c>
      <c r="N25" s="270">
        <v>355.01</v>
      </c>
      <c r="R25" s="56">
        <v>1967042.37</v>
      </c>
      <c r="S25" s="98">
        <v>139995.09</v>
      </c>
      <c r="W25" s="98">
        <v>793082</v>
      </c>
      <c r="X25" s="98">
        <v>17060.29</v>
      </c>
      <c r="Y25" s="122">
        <v>823382</v>
      </c>
      <c r="AB25" s="122">
        <v>121338.62</v>
      </c>
      <c r="AC25" s="122">
        <v>67303.03</v>
      </c>
      <c r="AG25" s="97">
        <f t="shared" si="1"/>
        <v>234854.04</v>
      </c>
      <c r="AH25" s="63">
        <f t="shared" si="2"/>
        <v>37724.25</v>
      </c>
      <c r="AI25" s="64">
        <f t="shared" si="3"/>
        <v>197129.79</v>
      </c>
      <c r="AJ25" s="60">
        <f t="shared" si="4"/>
        <v>950137.38</v>
      </c>
      <c r="AK25" s="59">
        <f t="shared" si="5"/>
        <v>1012023.65</v>
      </c>
      <c r="AL25" s="69">
        <f t="shared" si="6"/>
        <v>-61886.270000000019</v>
      </c>
    </row>
    <row r="26" spans="1:38" ht="15" thickBot="1" x14ac:dyDescent="0.25">
      <c r="A26" s="50" t="s">
        <v>369</v>
      </c>
      <c r="B26" s="50" t="s">
        <v>370</v>
      </c>
      <c r="C26" s="86">
        <v>2987</v>
      </c>
      <c r="D26" s="87" t="s">
        <v>710</v>
      </c>
      <c r="E26" s="56" t="s">
        <v>1929</v>
      </c>
      <c r="F26" s="121">
        <v>291374.57</v>
      </c>
      <c r="G26" s="121">
        <v>0</v>
      </c>
      <c r="H26" s="121">
        <v>18074.39</v>
      </c>
      <c r="I26" s="56">
        <v>680927.25</v>
      </c>
      <c r="J26" s="56">
        <v>150573.82999999999</v>
      </c>
      <c r="L26" s="270">
        <v>80956.570000000007</v>
      </c>
      <c r="M26" s="270">
        <v>45300</v>
      </c>
      <c r="N26" s="270">
        <v>190</v>
      </c>
      <c r="R26" s="56">
        <v>1301651.56</v>
      </c>
      <c r="S26" s="98">
        <v>226372.26</v>
      </c>
      <c r="W26" s="98">
        <v>189820</v>
      </c>
      <c r="X26" s="98">
        <v>10000</v>
      </c>
      <c r="Y26" s="122">
        <v>257420</v>
      </c>
      <c r="AB26" s="122">
        <v>178367.02</v>
      </c>
      <c r="AC26" s="122">
        <v>86500.3</v>
      </c>
      <c r="AG26" s="97">
        <f t="shared" si="1"/>
        <v>309448.96000000002</v>
      </c>
      <c r="AH26" s="63">
        <f t="shared" si="2"/>
        <v>126446.57</v>
      </c>
      <c r="AI26" s="64">
        <f t="shared" si="3"/>
        <v>183002.39</v>
      </c>
      <c r="AJ26" s="60">
        <f t="shared" si="4"/>
        <v>426192.26</v>
      </c>
      <c r="AK26" s="59">
        <f t="shared" si="5"/>
        <v>522287.32</v>
      </c>
      <c r="AL26" s="69">
        <f t="shared" si="6"/>
        <v>-96095.06</v>
      </c>
    </row>
    <row r="27" spans="1:38" ht="15" thickBot="1" x14ac:dyDescent="0.25">
      <c r="A27" s="50" t="s">
        <v>369</v>
      </c>
      <c r="B27" s="50" t="s">
        <v>370</v>
      </c>
      <c r="C27" s="86">
        <v>2340</v>
      </c>
      <c r="D27" s="87" t="s">
        <v>711</v>
      </c>
      <c r="E27" s="56" t="s">
        <v>1930</v>
      </c>
      <c r="F27" s="121">
        <v>323608.99</v>
      </c>
      <c r="G27" s="121">
        <v>0</v>
      </c>
      <c r="H27" s="121">
        <v>35284.120000000003</v>
      </c>
      <c r="I27" s="56">
        <v>1881019.6</v>
      </c>
      <c r="J27" s="56">
        <v>235362.1</v>
      </c>
      <c r="L27" s="270">
        <v>72000</v>
      </c>
      <c r="N27" s="270">
        <v>175</v>
      </c>
      <c r="R27" s="56">
        <v>1776680.82</v>
      </c>
      <c r="S27" s="98">
        <v>536640.46</v>
      </c>
      <c r="W27" s="98">
        <v>361969.6</v>
      </c>
      <c r="X27" s="98">
        <v>4500</v>
      </c>
      <c r="Y27" s="122">
        <v>628321.19999999995</v>
      </c>
      <c r="AB27" s="122">
        <v>152886.26999999999</v>
      </c>
      <c r="AC27" s="122">
        <v>112698.37</v>
      </c>
      <c r="AG27" s="97">
        <f t="shared" si="1"/>
        <v>358893.11</v>
      </c>
      <c r="AH27" s="63">
        <f t="shared" si="2"/>
        <v>72175</v>
      </c>
      <c r="AI27" s="64">
        <f t="shared" si="3"/>
        <v>286718.11</v>
      </c>
      <c r="AJ27" s="60">
        <f t="shared" si="4"/>
        <v>903110.05999999994</v>
      </c>
      <c r="AK27" s="59">
        <f t="shared" si="5"/>
        <v>893905.84</v>
      </c>
      <c r="AL27" s="69">
        <f t="shared" si="6"/>
        <v>9204.2199999999721</v>
      </c>
    </row>
    <row r="28" spans="1:38" ht="15" thickBot="1" x14ac:dyDescent="0.25">
      <c r="A28" s="50" t="s">
        <v>373</v>
      </c>
      <c r="B28" s="50" t="s">
        <v>374</v>
      </c>
      <c r="C28" s="86">
        <v>4716</v>
      </c>
      <c r="D28" s="87" t="s">
        <v>712</v>
      </c>
      <c r="E28" s="56" t="s">
        <v>1931</v>
      </c>
      <c r="F28" s="121">
        <v>815753.26</v>
      </c>
      <c r="G28" s="121">
        <v>11200</v>
      </c>
      <c r="H28" s="121">
        <v>60025.84</v>
      </c>
      <c r="I28" s="56">
        <v>1348560.97</v>
      </c>
      <c r="J28" s="56">
        <v>488115.78</v>
      </c>
      <c r="K28" s="270">
        <v>900</v>
      </c>
      <c r="L28" s="270">
        <v>51580.73</v>
      </c>
      <c r="M28" s="270">
        <v>6659.62</v>
      </c>
      <c r="N28" s="270">
        <v>275.52</v>
      </c>
      <c r="O28" s="56">
        <v>328742.82</v>
      </c>
      <c r="Q28" s="56">
        <v>41110.379999999997</v>
      </c>
      <c r="R28" s="56">
        <v>2074982.75</v>
      </c>
      <c r="S28" s="98">
        <v>1075486.98</v>
      </c>
      <c r="T28" s="98">
        <v>64943.18</v>
      </c>
      <c r="W28" s="98">
        <v>1046866</v>
      </c>
      <c r="X28" s="98">
        <v>22800</v>
      </c>
      <c r="Y28" s="122">
        <v>1397486</v>
      </c>
      <c r="AB28" s="122">
        <v>289702.73</v>
      </c>
      <c r="AC28" s="122">
        <v>117831</v>
      </c>
      <c r="AG28" s="97">
        <f t="shared" si="1"/>
        <v>886979.1</v>
      </c>
      <c r="AH28" s="63">
        <f t="shared" si="2"/>
        <v>59415.87</v>
      </c>
      <c r="AI28" s="64">
        <f t="shared" si="3"/>
        <v>827563.23</v>
      </c>
      <c r="AJ28" s="60">
        <f t="shared" si="4"/>
        <v>2210096.16</v>
      </c>
      <c r="AK28" s="59">
        <f t="shared" si="5"/>
        <v>1805019.73</v>
      </c>
      <c r="AL28" s="69">
        <f t="shared" si="6"/>
        <v>405076.43000000017</v>
      </c>
    </row>
    <row r="29" spans="1:38" ht="15" thickBot="1" x14ac:dyDescent="0.25">
      <c r="A29" s="50" t="s">
        <v>373</v>
      </c>
      <c r="B29" s="50" t="s">
        <v>374</v>
      </c>
      <c r="C29" s="86">
        <v>2694</v>
      </c>
      <c r="D29" s="87" t="s">
        <v>713</v>
      </c>
      <c r="E29" s="56" t="s">
        <v>1932</v>
      </c>
      <c r="F29" s="121">
        <v>660757.55000000005</v>
      </c>
      <c r="G29" s="121">
        <v>2607.5</v>
      </c>
      <c r="H29" s="121">
        <v>90024.2</v>
      </c>
      <c r="I29" s="56">
        <v>581762.4</v>
      </c>
      <c r="J29" s="56">
        <v>206113.05</v>
      </c>
      <c r="K29" s="270">
        <v>0</v>
      </c>
      <c r="L29" s="270">
        <v>16525.099999999999</v>
      </c>
      <c r="M29" s="270">
        <v>34490</v>
      </c>
      <c r="N29" s="270">
        <v>222.9</v>
      </c>
      <c r="R29" s="56">
        <v>1942599.48</v>
      </c>
      <c r="S29" s="98">
        <v>627230.19999999995</v>
      </c>
      <c r="W29" s="98">
        <v>452876</v>
      </c>
      <c r="X29" s="98">
        <v>3000</v>
      </c>
      <c r="Y29" s="122">
        <v>527676</v>
      </c>
      <c r="AB29" s="122">
        <v>177121.05</v>
      </c>
      <c r="AC29" s="122">
        <v>61331.42</v>
      </c>
      <c r="AG29" s="97">
        <f t="shared" si="1"/>
        <v>753389.25</v>
      </c>
      <c r="AH29" s="63">
        <f t="shared" si="2"/>
        <v>51238</v>
      </c>
      <c r="AI29" s="64">
        <f t="shared" si="3"/>
        <v>702151.25</v>
      </c>
      <c r="AJ29" s="60">
        <f t="shared" si="4"/>
        <v>1083106.2</v>
      </c>
      <c r="AK29" s="59">
        <f t="shared" si="5"/>
        <v>766128.47000000009</v>
      </c>
      <c r="AL29" s="69">
        <f t="shared" si="6"/>
        <v>316977.72999999986</v>
      </c>
    </row>
    <row r="30" spans="1:38" ht="15" thickBot="1" x14ac:dyDescent="0.25">
      <c r="A30" s="50" t="s">
        <v>373</v>
      </c>
      <c r="B30" s="50" t="s">
        <v>374</v>
      </c>
      <c r="C30" s="86">
        <v>3656</v>
      </c>
      <c r="D30" s="87" t="s">
        <v>714</v>
      </c>
      <c r="E30" s="56" t="s">
        <v>1933</v>
      </c>
      <c r="F30" s="121">
        <v>906769.12</v>
      </c>
      <c r="G30" s="121">
        <v>2644.25</v>
      </c>
      <c r="H30" s="121">
        <v>69321.850000000006</v>
      </c>
      <c r="I30" s="56">
        <v>878772.08</v>
      </c>
      <c r="J30" s="56">
        <v>230534.09</v>
      </c>
      <c r="K30" s="270">
        <v>0</v>
      </c>
      <c r="L30" s="270">
        <v>18063.419999999998</v>
      </c>
      <c r="N30" s="270">
        <v>243.16</v>
      </c>
      <c r="Q30" s="56">
        <v>1056.52</v>
      </c>
      <c r="R30" s="56">
        <v>1357301.45</v>
      </c>
      <c r="S30" s="98">
        <v>800625.34</v>
      </c>
      <c r="W30" s="98">
        <v>155204</v>
      </c>
      <c r="X30" s="98">
        <v>8550</v>
      </c>
      <c r="Y30" s="122">
        <v>371754</v>
      </c>
      <c r="AB30" s="122">
        <v>157221.21</v>
      </c>
      <c r="AC30" s="122">
        <v>56828.18</v>
      </c>
      <c r="AG30" s="97">
        <f t="shared" si="1"/>
        <v>978735.22</v>
      </c>
      <c r="AH30" s="63">
        <f t="shared" si="2"/>
        <v>18306.579999999998</v>
      </c>
      <c r="AI30" s="64">
        <f t="shared" si="3"/>
        <v>960428.64</v>
      </c>
      <c r="AJ30" s="60">
        <f t="shared" si="4"/>
        <v>964379.34</v>
      </c>
      <c r="AK30" s="59">
        <f t="shared" si="5"/>
        <v>585803.39</v>
      </c>
      <c r="AL30" s="69">
        <f t="shared" si="6"/>
        <v>378575.94999999995</v>
      </c>
    </row>
    <row r="31" spans="1:38" ht="15" thickBot="1" x14ac:dyDescent="0.25">
      <c r="A31" s="50" t="s">
        <v>373</v>
      </c>
      <c r="B31" s="50" t="s">
        <v>374</v>
      </c>
      <c r="C31" s="86">
        <v>4918</v>
      </c>
      <c r="D31" s="87" t="s">
        <v>715</v>
      </c>
      <c r="E31" s="56" t="s">
        <v>1934</v>
      </c>
      <c r="F31" s="121">
        <v>642510.80000000005</v>
      </c>
      <c r="G31" s="121">
        <v>0</v>
      </c>
      <c r="H31" s="121">
        <v>90169.35</v>
      </c>
      <c r="I31" s="56">
        <v>446547.75</v>
      </c>
      <c r="J31" s="56">
        <v>111960.82</v>
      </c>
      <c r="K31" s="270">
        <v>0</v>
      </c>
      <c r="L31" s="270">
        <v>23381.53</v>
      </c>
      <c r="M31" s="270">
        <v>0.19</v>
      </c>
      <c r="N31" s="270">
        <v>248.78</v>
      </c>
      <c r="O31" s="56">
        <v>9040.66</v>
      </c>
      <c r="Q31" s="56">
        <v>662.99</v>
      </c>
      <c r="R31" s="56">
        <v>1339755.76</v>
      </c>
      <c r="S31" s="98">
        <v>888267.19</v>
      </c>
      <c r="T31" s="98">
        <v>650.29</v>
      </c>
      <c r="W31" s="98">
        <v>695390</v>
      </c>
      <c r="X31" s="98">
        <v>24291.35</v>
      </c>
      <c r="Y31" s="122">
        <v>971150</v>
      </c>
      <c r="AB31" s="122">
        <v>199259.34</v>
      </c>
      <c r="AC31" s="122">
        <v>51453.599999999999</v>
      </c>
      <c r="AG31" s="97">
        <f t="shared" si="1"/>
        <v>732680.15</v>
      </c>
      <c r="AH31" s="63">
        <f t="shared" si="2"/>
        <v>23630.499999999996</v>
      </c>
      <c r="AI31" s="64">
        <f t="shared" si="3"/>
        <v>709049.65</v>
      </c>
      <c r="AJ31" s="60">
        <f t="shared" si="4"/>
        <v>1608598.83</v>
      </c>
      <c r="AK31" s="59">
        <f t="shared" si="5"/>
        <v>1221862.9400000002</v>
      </c>
      <c r="AL31" s="69">
        <f t="shared" si="6"/>
        <v>386735.8899999999</v>
      </c>
    </row>
    <row r="32" spans="1:38" ht="15" thickBot="1" x14ac:dyDescent="0.25">
      <c r="A32" s="50" t="s">
        <v>373</v>
      </c>
      <c r="B32" s="50" t="s">
        <v>374</v>
      </c>
      <c r="C32" s="86">
        <v>2308</v>
      </c>
      <c r="D32" s="87" t="s">
        <v>716</v>
      </c>
      <c r="E32" s="56" t="s">
        <v>1935</v>
      </c>
      <c r="F32" s="121">
        <v>518231.88</v>
      </c>
      <c r="G32" s="121">
        <v>3075</v>
      </c>
      <c r="H32" s="121">
        <v>60085.23</v>
      </c>
      <c r="I32" s="56">
        <v>1093481.7</v>
      </c>
      <c r="J32" s="56">
        <v>154062.5</v>
      </c>
      <c r="K32" s="270">
        <v>0</v>
      </c>
      <c r="L32" s="270">
        <v>16483.22</v>
      </c>
      <c r="N32" s="270">
        <v>137.5</v>
      </c>
      <c r="Q32" s="56">
        <v>23958.639999999999</v>
      </c>
      <c r="R32" s="56">
        <v>2103448.6</v>
      </c>
      <c r="S32" s="98">
        <v>667998</v>
      </c>
      <c r="W32" s="98">
        <v>468156.5</v>
      </c>
      <c r="X32" s="98">
        <v>8000</v>
      </c>
      <c r="Y32" s="122">
        <v>652266.5</v>
      </c>
      <c r="AB32" s="122">
        <v>125570.46</v>
      </c>
      <c r="AC32" s="122">
        <v>72041.320000000007</v>
      </c>
      <c r="AG32" s="97">
        <f t="shared" si="1"/>
        <v>581392.11</v>
      </c>
      <c r="AH32" s="63">
        <f t="shared" si="2"/>
        <v>16620.72</v>
      </c>
      <c r="AI32" s="64">
        <f t="shared" si="3"/>
        <v>564771.39</v>
      </c>
      <c r="AJ32" s="60">
        <f t="shared" si="4"/>
        <v>1144154.5</v>
      </c>
      <c r="AK32" s="59">
        <f t="shared" si="5"/>
        <v>849878.28</v>
      </c>
      <c r="AL32" s="69">
        <f t="shared" si="6"/>
        <v>294276.21999999997</v>
      </c>
    </row>
    <row r="33" spans="1:38" ht="15" thickBot="1" x14ac:dyDescent="0.25">
      <c r="A33" s="50" t="s">
        <v>373</v>
      </c>
      <c r="B33" s="50" t="s">
        <v>374</v>
      </c>
      <c r="C33" s="86">
        <v>1606</v>
      </c>
      <c r="D33" s="87" t="s">
        <v>717</v>
      </c>
      <c r="E33" s="56" t="s">
        <v>1936</v>
      </c>
      <c r="F33" s="121">
        <v>727315.64</v>
      </c>
      <c r="G33" s="121">
        <v>465.25</v>
      </c>
      <c r="H33" s="121">
        <v>100855.41</v>
      </c>
      <c r="I33" s="56">
        <v>401348.22</v>
      </c>
      <c r="J33" s="56">
        <v>261398.62</v>
      </c>
      <c r="K33" s="270">
        <v>0</v>
      </c>
      <c r="L33" s="270">
        <v>18422</v>
      </c>
      <c r="N33" s="270">
        <v>548.13</v>
      </c>
      <c r="O33" s="56">
        <v>18629.810000000001</v>
      </c>
      <c r="Q33" s="56">
        <v>870</v>
      </c>
      <c r="R33" s="56">
        <v>1634028.2</v>
      </c>
      <c r="S33" s="98">
        <v>617694.51</v>
      </c>
      <c r="W33" s="98">
        <v>260910</v>
      </c>
      <c r="X33" s="98">
        <v>3000</v>
      </c>
      <c r="Y33" s="122">
        <v>410030</v>
      </c>
      <c r="AB33" s="122">
        <v>124064.87</v>
      </c>
      <c r="AC33" s="122">
        <v>101877.62</v>
      </c>
      <c r="AG33" s="97">
        <f t="shared" si="1"/>
        <v>828636.3</v>
      </c>
      <c r="AH33" s="63">
        <f t="shared" si="2"/>
        <v>18970.13</v>
      </c>
      <c r="AI33" s="64">
        <f t="shared" si="3"/>
        <v>809666.17</v>
      </c>
      <c r="AJ33" s="60">
        <f t="shared" si="4"/>
        <v>881604.51</v>
      </c>
      <c r="AK33" s="59">
        <f t="shared" si="5"/>
        <v>635972.49</v>
      </c>
      <c r="AL33" s="69">
        <f t="shared" si="6"/>
        <v>245632.02000000002</v>
      </c>
    </row>
    <row r="34" spans="1:38" ht="15" thickBot="1" x14ac:dyDescent="0.25">
      <c r="A34" s="50" t="s">
        <v>373</v>
      </c>
      <c r="B34" s="50" t="s">
        <v>374</v>
      </c>
      <c r="C34" s="86">
        <v>2622</v>
      </c>
      <c r="D34" s="87" t="s">
        <v>718</v>
      </c>
      <c r="E34" s="56" t="s">
        <v>1937</v>
      </c>
      <c r="F34" s="121">
        <v>649653.19999999995</v>
      </c>
      <c r="G34" s="121">
        <v>4644.5</v>
      </c>
      <c r="H34" s="121">
        <v>13090.21</v>
      </c>
      <c r="I34" s="56">
        <v>592122.81000000006</v>
      </c>
      <c r="J34" s="56">
        <v>216602.75</v>
      </c>
      <c r="K34" s="270">
        <v>0</v>
      </c>
      <c r="L34" s="270">
        <v>1700.05</v>
      </c>
      <c r="M34" s="270">
        <v>252850</v>
      </c>
      <c r="N34" s="270">
        <v>170.04</v>
      </c>
      <c r="R34" s="56">
        <v>391756.52</v>
      </c>
      <c r="S34" s="98">
        <v>671477.49</v>
      </c>
      <c r="W34" s="98">
        <v>812657.6</v>
      </c>
      <c r="X34" s="98">
        <v>12500</v>
      </c>
      <c r="Y34" s="122">
        <v>958797.6</v>
      </c>
      <c r="AB34" s="122">
        <v>156647.79</v>
      </c>
      <c r="AC34" s="122">
        <v>51338.46</v>
      </c>
      <c r="AG34" s="97">
        <f t="shared" si="1"/>
        <v>667387.90999999992</v>
      </c>
      <c r="AH34" s="63">
        <f t="shared" si="2"/>
        <v>254720.09</v>
      </c>
      <c r="AI34" s="64">
        <f t="shared" si="3"/>
        <v>412667.81999999995</v>
      </c>
      <c r="AJ34" s="60">
        <f t="shared" si="4"/>
        <v>1496635.0899999999</v>
      </c>
      <c r="AK34" s="59">
        <f t="shared" si="5"/>
        <v>1166783.8499999999</v>
      </c>
      <c r="AL34" s="69">
        <f t="shared" si="6"/>
        <v>329851.24</v>
      </c>
    </row>
    <row r="35" spans="1:38" ht="15" thickBot="1" x14ac:dyDescent="0.25">
      <c r="A35" s="50" t="s">
        <v>373</v>
      </c>
      <c r="B35" s="50" t="s">
        <v>374</v>
      </c>
      <c r="C35" s="86">
        <v>2397</v>
      </c>
      <c r="D35" s="87" t="s">
        <v>719</v>
      </c>
      <c r="E35" s="56" t="s">
        <v>1938</v>
      </c>
      <c r="F35" s="121">
        <v>733260.97</v>
      </c>
      <c r="G35" s="121">
        <v>0</v>
      </c>
      <c r="H35" s="121">
        <v>55452.28</v>
      </c>
      <c r="I35" s="56">
        <v>453908.13</v>
      </c>
      <c r="J35" s="56">
        <v>207896.52</v>
      </c>
      <c r="L35" s="270">
        <v>19937.96</v>
      </c>
      <c r="M35" s="270">
        <v>256380</v>
      </c>
      <c r="N35" s="270">
        <v>357.5</v>
      </c>
      <c r="Q35" s="56">
        <v>-1296.5</v>
      </c>
      <c r="R35" s="56">
        <v>459399.49</v>
      </c>
      <c r="S35" s="98">
        <v>558468.32999999996</v>
      </c>
      <c r="W35" s="98">
        <v>216202</v>
      </c>
      <c r="X35" s="98">
        <v>4060.29</v>
      </c>
      <c r="Y35" s="122">
        <v>279658</v>
      </c>
      <c r="AB35" s="122">
        <v>157080.07999999999</v>
      </c>
      <c r="AC35" s="122">
        <v>54606.23</v>
      </c>
      <c r="AG35" s="97">
        <f t="shared" si="1"/>
        <v>788713.25</v>
      </c>
      <c r="AH35" s="63">
        <f t="shared" si="2"/>
        <v>276675.46000000002</v>
      </c>
      <c r="AI35" s="64">
        <f t="shared" si="3"/>
        <v>512037.79</v>
      </c>
      <c r="AJ35" s="60">
        <f t="shared" si="4"/>
        <v>778730.62</v>
      </c>
      <c r="AK35" s="59">
        <f t="shared" si="5"/>
        <v>491344.30999999994</v>
      </c>
      <c r="AL35" s="69">
        <f t="shared" si="6"/>
        <v>287386.31000000006</v>
      </c>
    </row>
    <row r="36" spans="1:38" ht="15" thickBot="1" x14ac:dyDescent="0.25">
      <c r="A36" s="50" t="s">
        <v>373</v>
      </c>
      <c r="B36" s="50" t="s">
        <v>374</v>
      </c>
      <c r="C36" s="86">
        <v>1711</v>
      </c>
      <c r="D36" s="87" t="s">
        <v>720</v>
      </c>
      <c r="E36" s="56" t="s">
        <v>1939</v>
      </c>
      <c r="F36" s="121">
        <v>490658.48</v>
      </c>
      <c r="G36" s="121">
        <v>2280.5</v>
      </c>
      <c r="H36" s="121">
        <v>51945.94</v>
      </c>
      <c r="I36" s="56">
        <v>693370.29</v>
      </c>
      <c r="J36" s="56">
        <v>139162.68</v>
      </c>
      <c r="K36" s="270">
        <v>0</v>
      </c>
      <c r="L36" s="270">
        <v>17538.53</v>
      </c>
      <c r="N36" s="270">
        <v>218</v>
      </c>
      <c r="O36" s="56">
        <v>13761.1</v>
      </c>
      <c r="R36" s="56">
        <v>556569.79</v>
      </c>
      <c r="S36" s="98">
        <v>589835.74</v>
      </c>
      <c r="T36" s="98">
        <v>45000</v>
      </c>
      <c r="W36" s="98">
        <v>375582.6</v>
      </c>
      <c r="Y36" s="122">
        <v>473742.6</v>
      </c>
      <c r="AB36" s="122">
        <v>114303.57</v>
      </c>
      <c r="AC36" s="122">
        <v>64198.55</v>
      </c>
      <c r="AG36" s="97">
        <f t="shared" si="1"/>
        <v>544884.91999999993</v>
      </c>
      <c r="AH36" s="63">
        <f t="shared" si="2"/>
        <v>17756.53</v>
      </c>
      <c r="AI36" s="64">
        <f t="shared" si="3"/>
        <v>527128.3899999999</v>
      </c>
      <c r="AJ36" s="60">
        <f t="shared" si="4"/>
        <v>1010418.34</v>
      </c>
      <c r="AK36" s="59">
        <f t="shared" si="5"/>
        <v>652244.72</v>
      </c>
      <c r="AL36" s="69">
        <f t="shared" si="6"/>
        <v>358173.62</v>
      </c>
    </row>
    <row r="37" spans="1:38" ht="15" thickBot="1" x14ac:dyDescent="0.25">
      <c r="A37" s="50" t="s">
        <v>373</v>
      </c>
      <c r="B37" s="50" t="s">
        <v>374</v>
      </c>
      <c r="C37" s="86">
        <v>2477</v>
      </c>
      <c r="D37" s="87" t="s">
        <v>721</v>
      </c>
      <c r="E37" s="56" t="s">
        <v>1940</v>
      </c>
      <c r="F37" s="121">
        <v>522532.27</v>
      </c>
      <c r="G37" s="121">
        <v>6339</v>
      </c>
      <c r="H37" s="121">
        <v>129366.8</v>
      </c>
      <c r="I37" s="56">
        <v>311694.92</v>
      </c>
      <c r="J37" s="56">
        <v>184430.66</v>
      </c>
      <c r="K37" s="270">
        <v>0</v>
      </c>
      <c r="L37" s="270">
        <v>16000</v>
      </c>
      <c r="N37" s="270">
        <v>239.01</v>
      </c>
      <c r="Q37" s="56">
        <v>1727.7</v>
      </c>
      <c r="R37" s="56">
        <v>1714982.69</v>
      </c>
      <c r="S37" s="98">
        <v>718224.99</v>
      </c>
      <c r="T37" s="98">
        <v>20000</v>
      </c>
      <c r="W37" s="98">
        <v>453082</v>
      </c>
      <c r="X37" s="98">
        <v>6629.71</v>
      </c>
      <c r="Y37" s="122">
        <v>604402</v>
      </c>
      <c r="AB37" s="122">
        <v>182327.03</v>
      </c>
      <c r="AC37" s="122">
        <v>74124.89</v>
      </c>
      <c r="AG37" s="97">
        <f t="shared" si="1"/>
        <v>658238.07000000007</v>
      </c>
      <c r="AH37" s="63">
        <f t="shared" si="2"/>
        <v>16239.01</v>
      </c>
      <c r="AI37" s="64">
        <f t="shared" si="3"/>
        <v>641999.06000000006</v>
      </c>
      <c r="AJ37" s="60">
        <f t="shared" si="4"/>
        <v>1197936.7</v>
      </c>
      <c r="AK37" s="59">
        <f t="shared" si="5"/>
        <v>860853.92</v>
      </c>
      <c r="AL37" s="69">
        <f t="shared" si="6"/>
        <v>337082.77999999991</v>
      </c>
    </row>
    <row r="38" spans="1:38" ht="15" thickBot="1" x14ac:dyDescent="0.25">
      <c r="A38" s="50" t="s">
        <v>373</v>
      </c>
      <c r="B38" s="50" t="s">
        <v>374</v>
      </c>
      <c r="C38" s="86">
        <v>1987</v>
      </c>
      <c r="D38" s="87" t="s">
        <v>722</v>
      </c>
      <c r="E38" s="56" t="s">
        <v>1941</v>
      </c>
      <c r="F38" s="121">
        <v>353939.12</v>
      </c>
      <c r="G38" s="121">
        <v>92.75</v>
      </c>
      <c r="H38" s="121">
        <v>84390.09</v>
      </c>
      <c r="I38" s="56">
        <v>1041344.02</v>
      </c>
      <c r="J38" s="56">
        <v>152312.70000000001</v>
      </c>
      <c r="L38" s="270">
        <v>16785.2</v>
      </c>
      <c r="N38" s="270">
        <v>175</v>
      </c>
      <c r="O38" s="56">
        <v>5400</v>
      </c>
      <c r="R38" s="56">
        <v>2179663.7000000002</v>
      </c>
      <c r="S38" s="98">
        <v>606267.81000000006</v>
      </c>
      <c r="T38" s="98">
        <v>20000</v>
      </c>
      <c r="W38" s="98">
        <v>433274</v>
      </c>
      <c r="Y38" s="122">
        <v>629074</v>
      </c>
      <c r="AB38" s="122">
        <v>152355.71</v>
      </c>
      <c r="AC38" s="122">
        <v>115000.27</v>
      </c>
      <c r="AG38" s="97">
        <f t="shared" si="1"/>
        <v>438421.95999999996</v>
      </c>
      <c r="AH38" s="63">
        <f t="shared" si="2"/>
        <v>16960.2</v>
      </c>
      <c r="AI38" s="64">
        <f t="shared" si="3"/>
        <v>421461.75999999995</v>
      </c>
      <c r="AJ38" s="60">
        <f t="shared" si="4"/>
        <v>1059541.81</v>
      </c>
      <c r="AK38" s="59">
        <f t="shared" si="5"/>
        <v>896429.98</v>
      </c>
      <c r="AL38" s="69">
        <f t="shared" si="6"/>
        <v>163111.83000000007</v>
      </c>
    </row>
    <row r="39" spans="1:38" ht="15" thickBot="1" x14ac:dyDescent="0.25">
      <c r="A39" s="50" t="s">
        <v>373</v>
      </c>
      <c r="B39" s="50" t="s">
        <v>374</v>
      </c>
      <c r="C39" s="86">
        <v>3047</v>
      </c>
      <c r="D39" s="87" t="s">
        <v>723</v>
      </c>
      <c r="E39" s="56" t="s">
        <v>1942</v>
      </c>
      <c r="F39" s="121">
        <v>1009591.36</v>
      </c>
      <c r="G39" s="121">
        <v>2069</v>
      </c>
      <c r="H39" s="121">
        <v>14089.02</v>
      </c>
      <c r="I39" s="56">
        <v>-8155351.46</v>
      </c>
      <c r="J39" s="56">
        <v>-8138640.0999999996</v>
      </c>
      <c r="L39" s="270">
        <v>31330.73</v>
      </c>
      <c r="N39" s="270">
        <v>44.8</v>
      </c>
      <c r="R39" s="56">
        <v>1994257.35</v>
      </c>
      <c r="S39" s="98">
        <v>787081.6</v>
      </c>
      <c r="W39" s="98">
        <v>261370</v>
      </c>
      <c r="X39" s="98">
        <v>3000</v>
      </c>
      <c r="Y39" s="122">
        <v>497912.5</v>
      </c>
      <c r="AB39" s="122">
        <v>119567.25</v>
      </c>
      <c r="AC39" s="122">
        <v>17033955.34</v>
      </c>
      <c r="AG39" s="97">
        <f t="shared" si="1"/>
        <v>1025749.38</v>
      </c>
      <c r="AH39" s="63">
        <f t="shared" si="2"/>
        <v>31375.53</v>
      </c>
      <c r="AI39" s="64">
        <f t="shared" si="3"/>
        <v>994373.85</v>
      </c>
      <c r="AJ39" s="60">
        <f t="shared" si="4"/>
        <v>1051451.6000000001</v>
      </c>
      <c r="AK39" s="59">
        <f t="shared" si="5"/>
        <v>17651435.09</v>
      </c>
      <c r="AL39" s="69">
        <f t="shared" si="6"/>
        <v>-16599983.49</v>
      </c>
    </row>
    <row r="40" spans="1:38" ht="15" thickBot="1" x14ac:dyDescent="0.25">
      <c r="A40" s="50" t="s">
        <v>373</v>
      </c>
      <c r="B40" s="50" t="s">
        <v>374</v>
      </c>
      <c r="C40" s="86">
        <v>2101</v>
      </c>
      <c r="D40" s="87" t="s">
        <v>724</v>
      </c>
      <c r="E40" s="56" t="s">
        <v>1943</v>
      </c>
      <c r="F40" s="121">
        <v>692205.49</v>
      </c>
      <c r="G40" s="121">
        <v>160</v>
      </c>
      <c r="H40" s="121">
        <v>81436.070000000007</v>
      </c>
      <c r="I40" s="56">
        <v>772053.14</v>
      </c>
      <c r="J40" s="56">
        <v>323947.15000000002</v>
      </c>
      <c r="K40" s="270">
        <v>0</v>
      </c>
      <c r="L40" s="270">
        <v>21240.69</v>
      </c>
      <c r="M40" s="270">
        <v>249260</v>
      </c>
      <c r="N40" s="270">
        <v>171.84</v>
      </c>
      <c r="O40" s="56">
        <v>10000</v>
      </c>
      <c r="R40" s="56">
        <v>1560653.49</v>
      </c>
      <c r="S40" s="98">
        <v>649748.82999999996</v>
      </c>
      <c r="W40" s="98">
        <v>556852</v>
      </c>
      <c r="X40" s="98">
        <v>7564.91</v>
      </c>
      <c r="Y40" s="122">
        <v>734481</v>
      </c>
      <c r="AB40" s="122">
        <v>157444.29</v>
      </c>
      <c r="AC40" s="122">
        <v>109436.15</v>
      </c>
      <c r="AG40" s="97">
        <f t="shared" si="1"/>
        <v>773801.56</v>
      </c>
      <c r="AH40" s="63">
        <f t="shared" si="2"/>
        <v>270672.53000000003</v>
      </c>
      <c r="AI40" s="64">
        <f t="shared" si="3"/>
        <v>503129.03</v>
      </c>
      <c r="AJ40" s="60">
        <f t="shared" si="4"/>
        <v>1214165.74</v>
      </c>
      <c r="AK40" s="59">
        <f t="shared" si="5"/>
        <v>1001361.4400000001</v>
      </c>
      <c r="AL40" s="69">
        <f t="shared" si="6"/>
        <v>212804.29999999993</v>
      </c>
    </row>
    <row r="41" spans="1:38" ht="15" thickBot="1" x14ac:dyDescent="0.25">
      <c r="A41" s="50" t="s">
        <v>373</v>
      </c>
      <c r="B41" s="50" t="s">
        <v>374</v>
      </c>
      <c r="C41" s="86">
        <v>1995</v>
      </c>
      <c r="D41" s="87" t="s">
        <v>725</v>
      </c>
      <c r="E41" s="56" t="s">
        <v>2022</v>
      </c>
      <c r="F41" s="121">
        <v>633760.57999999996</v>
      </c>
      <c r="G41" s="121">
        <v>0</v>
      </c>
      <c r="H41" s="121">
        <v>26651</v>
      </c>
      <c r="I41" s="56">
        <v>681352.89</v>
      </c>
      <c r="J41" s="56">
        <v>179529.2</v>
      </c>
      <c r="L41" s="270">
        <v>23074.9</v>
      </c>
      <c r="M41" s="270">
        <v>35000</v>
      </c>
      <c r="N41" s="270">
        <v>290</v>
      </c>
      <c r="Q41" s="56">
        <v>-23800</v>
      </c>
      <c r="R41" s="56">
        <v>1367149.29</v>
      </c>
      <c r="S41" s="98">
        <v>641710.97</v>
      </c>
      <c r="U41" s="98">
        <v>0.04</v>
      </c>
      <c r="W41" s="98">
        <v>435711</v>
      </c>
      <c r="X41" s="98">
        <v>7100</v>
      </c>
      <c r="Y41" s="122">
        <v>588941</v>
      </c>
      <c r="AB41" s="122">
        <v>157944.22</v>
      </c>
      <c r="AC41" s="122">
        <v>70664.03</v>
      </c>
      <c r="AG41" s="97">
        <f t="shared" si="1"/>
        <v>660411.57999999996</v>
      </c>
      <c r="AH41" s="63">
        <f t="shared" si="2"/>
        <v>58364.9</v>
      </c>
      <c r="AI41" s="64">
        <f t="shared" si="3"/>
        <v>602046.67999999993</v>
      </c>
      <c r="AJ41" s="60">
        <f t="shared" si="4"/>
        <v>1084522.01</v>
      </c>
      <c r="AK41" s="59">
        <f t="shared" si="5"/>
        <v>817549.25</v>
      </c>
      <c r="AL41" s="69">
        <f t="shared" si="6"/>
        <v>266972.76</v>
      </c>
    </row>
    <row r="42" spans="1:38" ht="15" thickBot="1" x14ac:dyDescent="0.25">
      <c r="A42" s="50" t="s">
        <v>377</v>
      </c>
      <c r="B42" s="50" t="s">
        <v>378</v>
      </c>
      <c r="C42" s="86">
        <v>3634</v>
      </c>
      <c r="D42" s="87" t="s">
        <v>726</v>
      </c>
      <c r="E42" s="56" t="s">
        <v>1944</v>
      </c>
      <c r="F42" s="121">
        <v>141679.73000000001</v>
      </c>
      <c r="G42" s="121">
        <v>0</v>
      </c>
      <c r="H42" s="121">
        <v>68228.42</v>
      </c>
      <c r="I42" s="56">
        <v>806414.14</v>
      </c>
      <c r="J42" s="56">
        <v>177329.39</v>
      </c>
      <c r="K42" s="270">
        <v>0</v>
      </c>
      <c r="L42" s="270">
        <v>44591.88</v>
      </c>
      <c r="N42" s="270">
        <v>8412.8700000000008</v>
      </c>
      <c r="O42" s="56">
        <v>97735.16</v>
      </c>
      <c r="Q42" s="56">
        <v>-139439.54</v>
      </c>
      <c r="R42" s="56">
        <v>1747176.74</v>
      </c>
      <c r="S42" s="98">
        <v>530121.07999999996</v>
      </c>
      <c r="T42" s="98">
        <v>2264.84</v>
      </c>
      <c r="W42" s="98">
        <v>319180.79999999999</v>
      </c>
      <c r="X42" s="98">
        <v>600</v>
      </c>
      <c r="Y42" s="122">
        <v>730604.8</v>
      </c>
      <c r="AB42" s="122">
        <v>170463.13</v>
      </c>
      <c r="AC42" s="122">
        <v>59959.49</v>
      </c>
      <c r="AG42" s="97">
        <f t="shared" si="1"/>
        <v>209908.15000000002</v>
      </c>
      <c r="AH42" s="63">
        <f t="shared" si="2"/>
        <v>53004.75</v>
      </c>
      <c r="AI42" s="64">
        <f t="shared" si="3"/>
        <v>156903.40000000002</v>
      </c>
      <c r="AJ42" s="60">
        <f t="shared" si="4"/>
        <v>852166.72</v>
      </c>
      <c r="AK42" s="59">
        <f t="shared" si="5"/>
        <v>961027.42</v>
      </c>
      <c r="AL42" s="69">
        <f t="shared" si="6"/>
        <v>-108860.70000000007</v>
      </c>
    </row>
    <row r="43" spans="1:38" ht="15" thickBot="1" x14ac:dyDescent="0.25">
      <c r="A43" s="50" t="s">
        <v>377</v>
      </c>
      <c r="B43" s="50" t="s">
        <v>378</v>
      </c>
      <c r="C43" s="86">
        <v>4970</v>
      </c>
      <c r="D43" s="87" t="s">
        <v>727</v>
      </c>
      <c r="E43" s="56" t="s">
        <v>1945</v>
      </c>
      <c r="F43" s="121">
        <v>492020.88</v>
      </c>
      <c r="G43" s="121">
        <v>0</v>
      </c>
      <c r="H43" s="121">
        <v>208799.3</v>
      </c>
      <c r="I43" s="56">
        <v>404666.8</v>
      </c>
      <c r="J43" s="56">
        <v>153242.23999999999</v>
      </c>
      <c r="K43" s="270">
        <v>0</v>
      </c>
      <c r="L43" s="270">
        <v>68034.259999999995</v>
      </c>
      <c r="N43" s="270">
        <v>90</v>
      </c>
      <c r="Q43" s="56">
        <v>-4288.03</v>
      </c>
      <c r="R43" s="56">
        <v>2580473.12</v>
      </c>
      <c r="S43" s="98">
        <v>834830.16</v>
      </c>
      <c r="U43" s="98">
        <v>34.28</v>
      </c>
      <c r="W43" s="98">
        <v>432378.1</v>
      </c>
      <c r="X43" s="98">
        <v>44210</v>
      </c>
      <c r="Y43" s="122">
        <v>811260.1</v>
      </c>
      <c r="AB43" s="122">
        <v>533011.91</v>
      </c>
      <c r="AC43" s="122">
        <v>63172.3</v>
      </c>
      <c r="AG43" s="97">
        <f t="shared" si="1"/>
        <v>700820.17999999993</v>
      </c>
      <c r="AH43" s="63">
        <f t="shared" si="2"/>
        <v>68124.259999999995</v>
      </c>
      <c r="AI43" s="64">
        <f t="shared" si="3"/>
        <v>632695.91999999993</v>
      </c>
      <c r="AJ43" s="60">
        <f t="shared" si="4"/>
        <v>1311452.54</v>
      </c>
      <c r="AK43" s="59">
        <f t="shared" si="5"/>
        <v>1407444.31</v>
      </c>
      <c r="AL43" s="69">
        <f t="shared" si="6"/>
        <v>-95991.770000000019</v>
      </c>
    </row>
    <row r="44" spans="1:38" ht="15" thickBot="1" x14ac:dyDescent="0.25">
      <c r="A44" s="50" t="s">
        <v>377</v>
      </c>
      <c r="B44" s="50" t="s">
        <v>378</v>
      </c>
      <c r="C44" s="86">
        <v>3463</v>
      </c>
      <c r="D44" s="87" t="s">
        <v>728</v>
      </c>
      <c r="E44" s="56" t="s">
        <v>1946</v>
      </c>
      <c r="F44" s="121">
        <v>684260.96</v>
      </c>
      <c r="G44" s="121">
        <v>4200</v>
      </c>
      <c r="H44" s="121">
        <v>62365.77</v>
      </c>
      <c r="I44" s="56">
        <v>246848.88</v>
      </c>
      <c r="J44" s="56">
        <v>139214.57</v>
      </c>
      <c r="K44" s="270">
        <v>0</v>
      </c>
      <c r="L44" s="270">
        <v>20005.169999999998</v>
      </c>
      <c r="Q44" s="56">
        <v>6266.42</v>
      </c>
      <c r="R44" s="56">
        <v>1682922.85</v>
      </c>
      <c r="S44" s="98">
        <v>500715.3</v>
      </c>
      <c r="W44" s="98">
        <v>347991</v>
      </c>
      <c r="X44" s="98">
        <v>23878</v>
      </c>
      <c r="Y44" s="122">
        <v>583799</v>
      </c>
      <c r="AB44" s="122">
        <v>226963.34</v>
      </c>
      <c r="AC44" s="122">
        <v>48476.800000000003</v>
      </c>
      <c r="AG44" s="97">
        <f t="shared" si="1"/>
        <v>750826.73</v>
      </c>
      <c r="AH44" s="63">
        <f t="shared" si="2"/>
        <v>20005.169999999998</v>
      </c>
      <c r="AI44" s="64">
        <f t="shared" si="3"/>
        <v>730821.55999999994</v>
      </c>
      <c r="AJ44" s="60">
        <f t="shared" si="4"/>
        <v>872584.3</v>
      </c>
      <c r="AK44" s="59">
        <f t="shared" si="5"/>
        <v>859239.14</v>
      </c>
      <c r="AL44" s="69">
        <f t="shared" si="6"/>
        <v>13345.160000000033</v>
      </c>
    </row>
    <row r="45" spans="1:38" ht="15" thickBot="1" x14ac:dyDescent="0.25">
      <c r="A45" s="50" t="s">
        <v>377</v>
      </c>
      <c r="B45" s="50" t="s">
        <v>378</v>
      </c>
      <c r="C45" s="86">
        <v>1364</v>
      </c>
      <c r="D45" s="87" t="s">
        <v>729</v>
      </c>
      <c r="E45" s="56" t="s">
        <v>1947</v>
      </c>
      <c r="F45" s="121">
        <v>325017.34000000003</v>
      </c>
      <c r="G45" s="121">
        <v>0</v>
      </c>
      <c r="H45" s="121">
        <v>94335.6</v>
      </c>
      <c r="I45" s="56">
        <v>437148.2</v>
      </c>
      <c r="J45" s="56">
        <v>55546.76</v>
      </c>
      <c r="L45" s="270">
        <v>14305.85</v>
      </c>
      <c r="R45" s="56">
        <v>1664645.88</v>
      </c>
      <c r="S45" s="98">
        <v>312129.76</v>
      </c>
      <c r="T45" s="98">
        <v>105000</v>
      </c>
      <c r="W45" s="98">
        <v>253638</v>
      </c>
      <c r="X45" s="98">
        <v>18850</v>
      </c>
      <c r="Y45" s="122">
        <v>389618</v>
      </c>
      <c r="AB45" s="122">
        <v>107675.34</v>
      </c>
      <c r="AC45" s="122">
        <v>61448.31</v>
      </c>
      <c r="AG45" s="97">
        <f t="shared" si="1"/>
        <v>419352.94000000006</v>
      </c>
      <c r="AH45" s="63">
        <f t="shared" si="2"/>
        <v>14305.85</v>
      </c>
      <c r="AI45" s="64">
        <f t="shared" si="3"/>
        <v>405047.09000000008</v>
      </c>
      <c r="AJ45" s="60">
        <f t="shared" si="4"/>
        <v>689617.76</v>
      </c>
      <c r="AK45" s="59">
        <f t="shared" si="5"/>
        <v>558741.64999999991</v>
      </c>
      <c r="AL45" s="69">
        <f t="shared" si="6"/>
        <v>130876.1100000001</v>
      </c>
    </row>
    <row r="46" spans="1:38" ht="15" thickBot="1" x14ac:dyDescent="0.25">
      <c r="A46" s="50" t="s">
        <v>377</v>
      </c>
      <c r="B46" s="50" t="s">
        <v>378</v>
      </c>
      <c r="C46" s="86">
        <v>4858</v>
      </c>
      <c r="D46" s="87" t="s">
        <v>730</v>
      </c>
      <c r="E46" s="56" t="s">
        <v>1948</v>
      </c>
      <c r="F46" s="121">
        <v>129367.36</v>
      </c>
      <c r="G46" s="121">
        <v>0</v>
      </c>
      <c r="H46" s="121">
        <v>105652.29</v>
      </c>
      <c r="I46" s="56">
        <v>3066025.54</v>
      </c>
      <c r="J46" s="56">
        <v>111217.12</v>
      </c>
      <c r="K46" s="270">
        <v>0</v>
      </c>
      <c r="L46" s="270">
        <v>30393.93</v>
      </c>
      <c r="N46" s="270">
        <v>0</v>
      </c>
      <c r="R46" s="56">
        <v>349948.56</v>
      </c>
      <c r="S46" s="98">
        <v>506610.03</v>
      </c>
      <c r="U46" s="98">
        <v>1072.94</v>
      </c>
      <c r="W46" s="98">
        <v>445088</v>
      </c>
      <c r="X46" s="98">
        <v>29760.1</v>
      </c>
      <c r="Y46" s="122">
        <v>708853</v>
      </c>
      <c r="AB46" s="122">
        <v>320674.48</v>
      </c>
      <c r="AC46" s="122">
        <v>79616.89</v>
      </c>
      <c r="AG46" s="97">
        <f t="shared" si="1"/>
        <v>235019.65</v>
      </c>
      <c r="AH46" s="63">
        <f t="shared" si="2"/>
        <v>30393.93</v>
      </c>
      <c r="AI46" s="64">
        <f t="shared" si="3"/>
        <v>204625.72</v>
      </c>
      <c r="AJ46" s="60">
        <f t="shared" si="4"/>
        <v>982531.07</v>
      </c>
      <c r="AK46" s="59">
        <f t="shared" si="5"/>
        <v>1109144.3699999999</v>
      </c>
      <c r="AL46" s="69">
        <f t="shared" si="6"/>
        <v>-126613.29999999993</v>
      </c>
    </row>
    <row r="47" spans="1:38" ht="15" thickBot="1" x14ac:dyDescent="0.25">
      <c r="A47" s="50" t="s">
        <v>377</v>
      </c>
      <c r="B47" s="50" t="s">
        <v>378</v>
      </c>
      <c r="C47" s="86">
        <v>3450</v>
      </c>
      <c r="D47" s="87" t="s">
        <v>731</v>
      </c>
      <c r="E47" s="56" t="s">
        <v>1949</v>
      </c>
      <c r="F47" s="121">
        <v>602752.76</v>
      </c>
      <c r="G47" s="121">
        <v>0</v>
      </c>
      <c r="H47" s="121">
        <v>36864.800000000003</v>
      </c>
      <c r="I47" s="56">
        <v>571627.86</v>
      </c>
      <c r="J47" s="56">
        <v>65124.91</v>
      </c>
      <c r="K47" s="270">
        <v>0</v>
      </c>
      <c r="L47" s="270">
        <v>41557.78</v>
      </c>
      <c r="N47" s="270">
        <v>0</v>
      </c>
      <c r="Q47" s="56">
        <v>-4512.46</v>
      </c>
      <c r="R47" s="56">
        <v>1610762.41</v>
      </c>
      <c r="S47" s="98">
        <v>505818.54</v>
      </c>
      <c r="W47" s="98">
        <v>384061</v>
      </c>
      <c r="X47" s="98">
        <v>21600</v>
      </c>
      <c r="Y47" s="122">
        <v>682264</v>
      </c>
      <c r="AB47" s="122">
        <v>185594.31</v>
      </c>
      <c r="AC47" s="122">
        <v>58141.68</v>
      </c>
      <c r="AG47" s="97">
        <f t="shared" si="1"/>
        <v>639617.56000000006</v>
      </c>
      <c r="AH47" s="63">
        <f t="shared" si="2"/>
        <v>41557.78</v>
      </c>
      <c r="AI47" s="64">
        <f t="shared" si="3"/>
        <v>598059.78</v>
      </c>
      <c r="AJ47" s="60">
        <f t="shared" si="4"/>
        <v>911479.54</v>
      </c>
      <c r="AK47" s="59">
        <f t="shared" si="5"/>
        <v>925999.99000000011</v>
      </c>
      <c r="AL47" s="69">
        <f t="shared" si="6"/>
        <v>-14520.45000000007</v>
      </c>
    </row>
    <row r="48" spans="1:38" ht="15" thickBot="1" x14ac:dyDescent="0.25">
      <c r="A48" s="50" t="s">
        <v>377</v>
      </c>
      <c r="B48" s="50" t="s">
        <v>378</v>
      </c>
      <c r="C48" s="86">
        <v>2633</v>
      </c>
      <c r="D48" s="87" t="s">
        <v>732</v>
      </c>
      <c r="E48" s="56" t="s">
        <v>1950</v>
      </c>
      <c r="F48" s="121">
        <v>411669.45</v>
      </c>
      <c r="G48" s="121">
        <v>0</v>
      </c>
      <c r="H48" s="121">
        <v>74036.929999999993</v>
      </c>
      <c r="I48" s="56">
        <v>596750.77</v>
      </c>
      <c r="J48" s="56">
        <v>54508.33</v>
      </c>
      <c r="K48" s="270">
        <v>0</v>
      </c>
      <c r="L48" s="270">
        <v>19875.66</v>
      </c>
      <c r="N48" s="270">
        <v>0</v>
      </c>
      <c r="R48" s="56">
        <v>2707380.46</v>
      </c>
      <c r="S48" s="98">
        <v>470624.29</v>
      </c>
      <c r="W48" s="98">
        <v>465794</v>
      </c>
      <c r="X48" s="98">
        <v>14070</v>
      </c>
      <c r="Y48" s="122">
        <v>767634</v>
      </c>
      <c r="AB48" s="122">
        <v>227061.77</v>
      </c>
      <c r="AC48" s="122">
        <v>70890.289999999994</v>
      </c>
      <c r="AG48" s="97">
        <f t="shared" si="1"/>
        <v>485706.38</v>
      </c>
      <c r="AH48" s="63">
        <f t="shared" si="2"/>
        <v>19875.66</v>
      </c>
      <c r="AI48" s="64">
        <f t="shared" si="3"/>
        <v>465830.72000000003</v>
      </c>
      <c r="AJ48" s="60">
        <f t="shared" si="4"/>
        <v>950488.29</v>
      </c>
      <c r="AK48" s="59">
        <f t="shared" si="5"/>
        <v>1065586.06</v>
      </c>
      <c r="AL48" s="69">
        <f t="shared" si="6"/>
        <v>-115097.77000000002</v>
      </c>
    </row>
    <row r="49" spans="1:38" ht="15" thickBot="1" x14ac:dyDescent="0.25">
      <c r="A49" s="50" t="s">
        <v>377</v>
      </c>
      <c r="B49" s="50" t="s">
        <v>378</v>
      </c>
      <c r="C49" s="86">
        <v>1642</v>
      </c>
      <c r="D49" s="87" t="s">
        <v>733</v>
      </c>
      <c r="E49" s="56" t="s">
        <v>2023</v>
      </c>
      <c r="F49" s="121">
        <v>399661.32</v>
      </c>
      <c r="G49" s="121">
        <v>0</v>
      </c>
      <c r="H49" s="121">
        <v>37504.44</v>
      </c>
      <c r="I49" s="56">
        <v>564234.31000000006</v>
      </c>
      <c r="J49" s="56">
        <v>144681.81</v>
      </c>
      <c r="K49" s="270">
        <v>0</v>
      </c>
      <c r="L49" s="270">
        <v>13709.1</v>
      </c>
      <c r="N49" s="270">
        <v>0</v>
      </c>
      <c r="R49" s="56">
        <v>2321309.19</v>
      </c>
      <c r="S49" s="98">
        <v>249613.9</v>
      </c>
      <c r="W49" s="98">
        <v>307861.2</v>
      </c>
      <c r="X49" s="98">
        <v>21600</v>
      </c>
      <c r="Y49" s="122">
        <v>388651.2</v>
      </c>
      <c r="AB49" s="122">
        <v>122177.15</v>
      </c>
      <c r="AC49" s="122">
        <v>64447.03</v>
      </c>
      <c r="AG49" s="97">
        <f t="shared" si="1"/>
        <v>437165.76</v>
      </c>
      <c r="AH49" s="63">
        <f t="shared" si="2"/>
        <v>13709.1</v>
      </c>
      <c r="AI49" s="64">
        <f t="shared" si="3"/>
        <v>423456.66000000003</v>
      </c>
      <c r="AJ49" s="60">
        <f t="shared" si="4"/>
        <v>579075.1</v>
      </c>
      <c r="AK49" s="59">
        <f t="shared" si="5"/>
        <v>575275.38</v>
      </c>
      <c r="AL49" s="69">
        <f t="shared" si="6"/>
        <v>3799.7199999999721</v>
      </c>
    </row>
    <row r="50" spans="1:38" ht="15" thickBot="1" x14ac:dyDescent="0.25">
      <c r="A50" s="50" t="s">
        <v>377</v>
      </c>
      <c r="B50" s="50" t="s">
        <v>378</v>
      </c>
      <c r="C50" s="86">
        <v>2100</v>
      </c>
      <c r="D50" s="87" t="s">
        <v>734</v>
      </c>
      <c r="E50" s="56" t="s">
        <v>2033</v>
      </c>
      <c r="F50" s="121">
        <v>588701.88</v>
      </c>
      <c r="G50" s="121">
        <v>0</v>
      </c>
      <c r="H50" s="121">
        <v>50000.79</v>
      </c>
      <c r="I50" s="56">
        <v>1367019.05</v>
      </c>
      <c r="J50" s="56">
        <v>208858.55</v>
      </c>
      <c r="K50" s="270">
        <v>0</v>
      </c>
      <c r="L50" s="270">
        <v>16987.47</v>
      </c>
      <c r="Q50" s="56">
        <v>8180.46</v>
      </c>
      <c r="R50" s="56">
        <v>991778.49</v>
      </c>
      <c r="S50" s="98">
        <v>229421.06</v>
      </c>
      <c r="U50" s="98">
        <v>30.7</v>
      </c>
      <c r="W50" s="98">
        <v>254181.29</v>
      </c>
      <c r="X50" s="98">
        <v>23100</v>
      </c>
      <c r="Y50" s="122">
        <v>330201.28999999998</v>
      </c>
      <c r="AA50" s="122">
        <v>700</v>
      </c>
      <c r="AB50" s="122">
        <v>128673.71</v>
      </c>
      <c r="AC50" s="122">
        <v>63702.34</v>
      </c>
      <c r="AG50" s="97">
        <f t="shared" si="1"/>
        <v>638702.67000000004</v>
      </c>
      <c r="AH50" s="63">
        <f t="shared" si="2"/>
        <v>16987.47</v>
      </c>
      <c r="AI50" s="64">
        <f t="shared" si="3"/>
        <v>621715.20000000007</v>
      </c>
      <c r="AJ50" s="60">
        <f t="shared" si="4"/>
        <v>506733.05000000005</v>
      </c>
      <c r="AK50" s="59">
        <f t="shared" si="5"/>
        <v>523277.33999999997</v>
      </c>
      <c r="AL50" s="69">
        <f t="shared" si="6"/>
        <v>-16544.289999999921</v>
      </c>
    </row>
    <row r="51" spans="1:38" ht="15" thickBot="1" x14ac:dyDescent="0.25">
      <c r="A51" s="50" t="s">
        <v>377</v>
      </c>
      <c r="B51" s="50" t="s">
        <v>378</v>
      </c>
      <c r="C51" s="86">
        <v>1785</v>
      </c>
      <c r="D51" s="87" t="s">
        <v>735</v>
      </c>
      <c r="E51" s="56" t="s">
        <v>2034</v>
      </c>
      <c r="F51" s="121">
        <v>218882.78</v>
      </c>
      <c r="G51" s="121">
        <v>0</v>
      </c>
      <c r="H51" s="121">
        <v>83804.09</v>
      </c>
      <c r="I51" s="56">
        <v>2775288.24</v>
      </c>
      <c r="J51" s="56">
        <v>67057.490000000005</v>
      </c>
      <c r="K51" s="270">
        <v>0</v>
      </c>
      <c r="L51" s="270">
        <v>22262.09</v>
      </c>
      <c r="N51" s="270">
        <v>19.63</v>
      </c>
      <c r="R51" s="56">
        <v>667821.93000000005</v>
      </c>
      <c r="S51" s="98">
        <v>231174.5</v>
      </c>
      <c r="U51" s="98">
        <v>30.44</v>
      </c>
      <c r="W51" s="98">
        <v>379449.8</v>
      </c>
      <c r="X51" s="98">
        <v>32100</v>
      </c>
      <c r="Y51" s="122">
        <v>476129.8</v>
      </c>
      <c r="AB51" s="122">
        <v>142521.98000000001</v>
      </c>
      <c r="AC51" s="122">
        <v>70156.070000000007</v>
      </c>
      <c r="AG51" s="97">
        <f t="shared" si="1"/>
        <v>302686.87</v>
      </c>
      <c r="AH51" s="63">
        <f t="shared" si="2"/>
        <v>22281.72</v>
      </c>
      <c r="AI51" s="64">
        <f t="shared" si="3"/>
        <v>280405.15000000002</v>
      </c>
      <c r="AJ51" s="60">
        <f t="shared" si="4"/>
        <v>642754.74</v>
      </c>
      <c r="AK51" s="59">
        <f t="shared" si="5"/>
        <v>688807.85000000009</v>
      </c>
      <c r="AL51" s="69">
        <f t="shared" si="6"/>
        <v>-46053.110000000102</v>
      </c>
    </row>
    <row r="52" spans="1:38" ht="15" thickBot="1" x14ac:dyDescent="0.25">
      <c r="A52" s="50" t="s">
        <v>369</v>
      </c>
      <c r="B52" s="50" t="s">
        <v>382</v>
      </c>
      <c r="C52" s="86">
        <v>1114</v>
      </c>
      <c r="D52" s="87" t="s">
        <v>736</v>
      </c>
      <c r="E52" s="56" t="s">
        <v>1951</v>
      </c>
      <c r="F52" s="121">
        <v>547578.66</v>
      </c>
      <c r="G52" s="121">
        <v>38617</v>
      </c>
      <c r="H52" s="121">
        <v>11054.42</v>
      </c>
      <c r="I52" s="56">
        <v>868039.07</v>
      </c>
      <c r="J52" s="56">
        <v>175032.74</v>
      </c>
      <c r="K52" s="270">
        <v>27460</v>
      </c>
      <c r="L52" s="270">
        <v>8182.68</v>
      </c>
      <c r="N52" s="270">
        <v>2388</v>
      </c>
      <c r="R52" s="56">
        <v>2139773.89</v>
      </c>
      <c r="S52" s="98">
        <v>368227.39</v>
      </c>
      <c r="U52" s="98">
        <v>294.27</v>
      </c>
      <c r="W52" s="98">
        <v>233772</v>
      </c>
      <c r="Y52" s="122">
        <v>233772</v>
      </c>
      <c r="AB52" s="122">
        <v>127594.25</v>
      </c>
      <c r="AC52" s="122">
        <v>73509.97</v>
      </c>
      <c r="AE52" s="122">
        <v>1737</v>
      </c>
      <c r="AG52" s="97">
        <f t="shared" si="1"/>
        <v>597250.08000000007</v>
      </c>
      <c r="AH52" s="63">
        <f t="shared" si="2"/>
        <v>38030.68</v>
      </c>
      <c r="AI52" s="64">
        <f t="shared" si="3"/>
        <v>559219.4</v>
      </c>
      <c r="AJ52" s="60">
        <f t="shared" si="4"/>
        <v>602293.66</v>
      </c>
      <c r="AK52" s="59">
        <f t="shared" si="5"/>
        <v>436613.22</v>
      </c>
      <c r="AL52" s="69">
        <f t="shared" si="6"/>
        <v>165680.44000000006</v>
      </c>
    </row>
    <row r="53" spans="1:38" ht="15" thickBot="1" x14ac:dyDescent="0.25">
      <c r="A53" s="50" t="s">
        <v>369</v>
      </c>
      <c r="B53" s="50" t="s">
        <v>382</v>
      </c>
      <c r="C53" s="86">
        <v>595</v>
      </c>
      <c r="D53" s="87" t="s">
        <v>737</v>
      </c>
      <c r="E53" s="56" t="s">
        <v>1952</v>
      </c>
      <c r="F53" s="121">
        <v>509436.68</v>
      </c>
      <c r="G53" s="121">
        <v>75108</v>
      </c>
      <c r="H53" s="121">
        <v>8247</v>
      </c>
      <c r="I53" s="56">
        <v>402009.09</v>
      </c>
      <c r="J53" s="56">
        <v>135108.32999999999</v>
      </c>
      <c r="K53" s="270">
        <v>0</v>
      </c>
      <c r="L53" s="270">
        <v>6813.65</v>
      </c>
      <c r="N53" s="270">
        <v>972</v>
      </c>
      <c r="R53" s="56">
        <v>293207.49</v>
      </c>
      <c r="S53" s="98">
        <v>302333.74</v>
      </c>
      <c r="U53" s="98">
        <v>300.19</v>
      </c>
      <c r="W53" s="98">
        <v>164736</v>
      </c>
      <c r="Y53" s="122">
        <v>164736</v>
      </c>
      <c r="AB53" s="122">
        <v>71698.03</v>
      </c>
      <c r="AC53" s="122">
        <v>33896.339999999997</v>
      </c>
      <c r="AE53" s="122">
        <v>990</v>
      </c>
      <c r="AG53" s="97">
        <f t="shared" si="1"/>
        <v>592791.67999999993</v>
      </c>
      <c r="AH53" s="63">
        <f t="shared" si="2"/>
        <v>7785.65</v>
      </c>
      <c r="AI53" s="64">
        <f t="shared" si="3"/>
        <v>585006.02999999991</v>
      </c>
      <c r="AJ53" s="60">
        <f t="shared" si="4"/>
        <v>467369.93</v>
      </c>
      <c r="AK53" s="59">
        <f t="shared" si="5"/>
        <v>271320.37</v>
      </c>
      <c r="AL53" s="69">
        <f t="shared" si="6"/>
        <v>196049.56</v>
      </c>
    </row>
    <row r="54" spans="1:38" ht="15" thickBot="1" x14ac:dyDescent="0.25">
      <c r="A54" s="50" t="s">
        <v>369</v>
      </c>
      <c r="B54" s="50" t="s">
        <v>382</v>
      </c>
      <c r="C54" s="86">
        <v>1925</v>
      </c>
      <c r="D54" s="87" t="s">
        <v>738</v>
      </c>
      <c r="E54" s="56" t="s">
        <v>1953</v>
      </c>
      <c r="F54" s="121">
        <v>411301.7</v>
      </c>
      <c r="G54" s="121">
        <v>49036</v>
      </c>
      <c r="H54" s="121">
        <v>35680.629999999997</v>
      </c>
      <c r="I54" s="56">
        <v>894615.26</v>
      </c>
      <c r="J54" s="56">
        <v>127570.36</v>
      </c>
      <c r="K54" s="270">
        <v>2877</v>
      </c>
      <c r="L54" s="270">
        <v>19349.689999999999</v>
      </c>
      <c r="N54" s="270">
        <v>8830</v>
      </c>
      <c r="Q54" s="56">
        <v>-85.13</v>
      </c>
      <c r="R54" s="56">
        <v>1946315.03</v>
      </c>
      <c r="S54" s="98">
        <v>534206.93999999994</v>
      </c>
      <c r="U54" s="98">
        <v>141.56</v>
      </c>
      <c r="W54" s="98">
        <v>177044</v>
      </c>
      <c r="Y54" s="122">
        <v>278064</v>
      </c>
      <c r="AB54" s="122">
        <v>142942.54999999999</v>
      </c>
      <c r="AC54" s="122">
        <v>112426.55</v>
      </c>
      <c r="AE54" s="122">
        <v>859</v>
      </c>
      <c r="AG54" s="97">
        <f t="shared" si="1"/>
        <v>496018.33</v>
      </c>
      <c r="AH54" s="63">
        <f t="shared" si="2"/>
        <v>31056.69</v>
      </c>
      <c r="AI54" s="64">
        <f t="shared" si="3"/>
        <v>464961.64</v>
      </c>
      <c r="AJ54" s="60">
        <f t="shared" si="4"/>
        <v>711392.5</v>
      </c>
      <c r="AK54" s="59">
        <f t="shared" si="5"/>
        <v>534292.1</v>
      </c>
      <c r="AL54" s="69">
        <f t="shared" si="6"/>
        <v>177100.40000000002</v>
      </c>
    </row>
    <row r="55" spans="1:38" ht="15" thickBot="1" x14ac:dyDescent="0.25">
      <c r="A55" s="50" t="s">
        <v>369</v>
      </c>
      <c r="B55" s="50" t="s">
        <v>382</v>
      </c>
      <c r="C55" s="86">
        <v>3610</v>
      </c>
      <c r="D55" s="87" t="s">
        <v>739</v>
      </c>
      <c r="E55" s="56" t="s">
        <v>1954</v>
      </c>
      <c r="F55" s="121">
        <v>894276.86</v>
      </c>
      <c r="G55" s="121">
        <v>87386.5</v>
      </c>
      <c r="H55" s="121">
        <v>81561.84</v>
      </c>
      <c r="I55" s="56">
        <v>877840.69</v>
      </c>
      <c r="J55" s="56">
        <v>383095.02</v>
      </c>
      <c r="K55" s="270">
        <v>29300</v>
      </c>
      <c r="L55" s="270">
        <v>33229.54</v>
      </c>
      <c r="N55" s="270">
        <v>6277</v>
      </c>
      <c r="R55" s="56">
        <v>2217512.62</v>
      </c>
      <c r="S55" s="98">
        <v>852005.85</v>
      </c>
      <c r="U55" s="98">
        <v>814.14</v>
      </c>
      <c r="W55" s="98">
        <v>509410</v>
      </c>
      <c r="Y55" s="122">
        <v>608430</v>
      </c>
      <c r="AB55" s="122">
        <v>230550.77</v>
      </c>
      <c r="AC55" s="122">
        <v>135373</v>
      </c>
      <c r="AG55" s="97">
        <f t="shared" si="1"/>
        <v>1063225.2</v>
      </c>
      <c r="AH55" s="63">
        <f t="shared" si="2"/>
        <v>68806.540000000008</v>
      </c>
      <c r="AI55" s="64">
        <f t="shared" si="3"/>
        <v>994418.65999999992</v>
      </c>
      <c r="AJ55" s="60">
        <f t="shared" si="4"/>
        <v>1362229.99</v>
      </c>
      <c r="AK55" s="59">
        <f t="shared" si="5"/>
        <v>974353.77</v>
      </c>
      <c r="AL55" s="69">
        <f t="shared" si="6"/>
        <v>387876.22</v>
      </c>
    </row>
    <row r="56" spans="1:38" ht="15" thickBot="1" x14ac:dyDescent="0.25">
      <c r="A56" s="50" t="s">
        <v>369</v>
      </c>
      <c r="B56" s="50" t="s">
        <v>382</v>
      </c>
      <c r="C56" s="86">
        <v>4226</v>
      </c>
      <c r="D56" s="87" t="s">
        <v>740</v>
      </c>
      <c r="E56" s="56" t="s">
        <v>1955</v>
      </c>
      <c r="F56" s="121">
        <v>695771.24</v>
      </c>
      <c r="G56" s="121">
        <v>101647.5</v>
      </c>
      <c r="H56" s="121">
        <v>65886.81</v>
      </c>
      <c r="I56" s="56">
        <v>808623.98</v>
      </c>
      <c r="J56" s="56">
        <v>162028.25</v>
      </c>
      <c r="K56" s="270">
        <v>19930</v>
      </c>
      <c r="L56" s="270">
        <v>47114.22</v>
      </c>
      <c r="N56" s="270">
        <v>7245</v>
      </c>
      <c r="Q56" s="56">
        <v>-59.5</v>
      </c>
      <c r="R56" s="56">
        <v>1921030.3</v>
      </c>
      <c r="S56" s="98">
        <v>762336.69</v>
      </c>
      <c r="U56" s="98">
        <v>607.38</v>
      </c>
      <c r="W56" s="98">
        <v>358820</v>
      </c>
      <c r="Y56" s="122">
        <v>499880</v>
      </c>
      <c r="AB56" s="122">
        <v>219972.3</v>
      </c>
      <c r="AC56" s="122">
        <v>125482.78</v>
      </c>
      <c r="AE56" s="122">
        <v>321</v>
      </c>
      <c r="AG56" s="97">
        <f t="shared" si="1"/>
        <v>863305.55</v>
      </c>
      <c r="AH56" s="63">
        <f t="shared" si="2"/>
        <v>74289.22</v>
      </c>
      <c r="AI56" s="64">
        <f t="shared" si="3"/>
        <v>789016.33000000007</v>
      </c>
      <c r="AJ56" s="60">
        <f t="shared" si="4"/>
        <v>1121764.0699999998</v>
      </c>
      <c r="AK56" s="59">
        <f t="shared" si="5"/>
        <v>845656.08000000007</v>
      </c>
      <c r="AL56" s="69">
        <f t="shared" si="6"/>
        <v>276107.98999999976</v>
      </c>
    </row>
    <row r="57" spans="1:38" ht="15" thickBot="1" x14ac:dyDescent="0.25">
      <c r="A57" s="50" t="s">
        <v>369</v>
      </c>
      <c r="B57" s="50" t="s">
        <v>382</v>
      </c>
      <c r="C57" s="86">
        <v>2265</v>
      </c>
      <c r="D57" s="87" t="s">
        <v>741</v>
      </c>
      <c r="E57" s="56" t="s">
        <v>1956</v>
      </c>
      <c r="F57" s="121">
        <v>541369.05000000005</v>
      </c>
      <c r="G57" s="121">
        <v>30641</v>
      </c>
      <c r="H57" s="121">
        <v>60103</v>
      </c>
      <c r="I57" s="56">
        <v>737185.3</v>
      </c>
      <c r="J57" s="56">
        <v>177632.83</v>
      </c>
      <c r="K57" s="270">
        <v>13751</v>
      </c>
      <c r="L57" s="270">
        <v>12841.91</v>
      </c>
      <c r="N57" s="270">
        <v>1288</v>
      </c>
      <c r="Q57" s="56">
        <v>-2679.19</v>
      </c>
      <c r="R57" s="56">
        <v>1915444.77</v>
      </c>
      <c r="S57" s="98">
        <v>677321.12</v>
      </c>
      <c r="U57" s="98">
        <v>149.21</v>
      </c>
      <c r="W57" s="98">
        <v>440952</v>
      </c>
      <c r="Y57" s="122">
        <v>557919</v>
      </c>
      <c r="AB57" s="122">
        <v>182470.84</v>
      </c>
      <c r="AC57" s="122">
        <v>118450.72</v>
      </c>
      <c r="AE57" s="122">
        <v>5483</v>
      </c>
      <c r="AG57" s="97">
        <f t="shared" si="1"/>
        <v>632113.05000000005</v>
      </c>
      <c r="AH57" s="63">
        <f t="shared" si="2"/>
        <v>27880.91</v>
      </c>
      <c r="AI57" s="64">
        <f t="shared" si="3"/>
        <v>604232.14</v>
      </c>
      <c r="AJ57" s="60">
        <f t="shared" si="4"/>
        <v>1118422.33</v>
      </c>
      <c r="AK57" s="59">
        <f t="shared" si="5"/>
        <v>864323.55999999994</v>
      </c>
      <c r="AL57" s="69">
        <f t="shared" si="6"/>
        <v>254098.77000000014</v>
      </c>
    </row>
    <row r="58" spans="1:38" ht="15" thickBot="1" x14ac:dyDescent="0.25">
      <c r="A58" s="50" t="s">
        <v>369</v>
      </c>
      <c r="B58" s="50" t="s">
        <v>382</v>
      </c>
      <c r="C58" s="86">
        <v>1848</v>
      </c>
      <c r="D58" s="87" t="s">
        <v>742</v>
      </c>
      <c r="E58" s="56" t="s">
        <v>1957</v>
      </c>
      <c r="F58" s="121">
        <v>346810.49</v>
      </c>
      <c r="G58" s="121">
        <v>35865.5</v>
      </c>
      <c r="H58" s="121">
        <v>16602.46</v>
      </c>
      <c r="I58" s="56">
        <v>710413.13</v>
      </c>
      <c r="J58" s="56">
        <v>172789.98</v>
      </c>
      <c r="K58" s="270">
        <v>12844</v>
      </c>
      <c r="L58" s="270">
        <v>15878.78</v>
      </c>
      <c r="N58" s="270">
        <v>1879</v>
      </c>
      <c r="Q58" s="56">
        <v>-24.34</v>
      </c>
      <c r="R58" s="56">
        <v>1650781.62</v>
      </c>
      <c r="S58" s="98">
        <v>457307.36</v>
      </c>
      <c r="U58" s="98">
        <v>285.37</v>
      </c>
      <c r="W58" s="98">
        <v>182826</v>
      </c>
      <c r="Y58" s="122">
        <v>285865</v>
      </c>
      <c r="AB58" s="122">
        <v>128715.25</v>
      </c>
      <c r="AC58" s="122">
        <v>112553.03</v>
      </c>
      <c r="AE58" s="122">
        <v>1880</v>
      </c>
      <c r="AG58" s="97">
        <f t="shared" si="1"/>
        <v>399278.45</v>
      </c>
      <c r="AH58" s="63">
        <f t="shared" si="2"/>
        <v>30601.78</v>
      </c>
      <c r="AI58" s="64">
        <f t="shared" si="3"/>
        <v>368676.67000000004</v>
      </c>
      <c r="AJ58" s="60">
        <f t="shared" si="4"/>
        <v>640418.73</v>
      </c>
      <c r="AK58" s="59">
        <f t="shared" si="5"/>
        <v>529013.28</v>
      </c>
      <c r="AL58" s="69">
        <f t="shared" si="6"/>
        <v>111405.44999999995</v>
      </c>
    </row>
    <row r="59" spans="1:38" ht="15" thickBot="1" x14ac:dyDescent="0.25">
      <c r="A59" s="50" t="s">
        <v>369</v>
      </c>
      <c r="B59" s="50" t="s">
        <v>382</v>
      </c>
      <c r="C59" s="86">
        <v>1945</v>
      </c>
      <c r="D59" s="87" t="s">
        <v>743</v>
      </c>
      <c r="E59" s="56" t="s">
        <v>1958</v>
      </c>
      <c r="F59" s="121">
        <v>329688.25</v>
      </c>
      <c r="G59" s="121">
        <v>50405</v>
      </c>
      <c r="H59" s="121">
        <v>27670.45</v>
      </c>
      <c r="I59" s="56">
        <v>933191.14</v>
      </c>
      <c r="J59" s="56">
        <v>150505.03</v>
      </c>
      <c r="K59" s="270">
        <v>1170</v>
      </c>
      <c r="L59" s="270">
        <v>20187.009999999998</v>
      </c>
      <c r="N59" s="270">
        <v>1616.63</v>
      </c>
      <c r="Q59" s="56">
        <v>-108.11</v>
      </c>
      <c r="R59" s="56">
        <v>2032099.69</v>
      </c>
      <c r="S59" s="98">
        <v>637779.02</v>
      </c>
      <c r="U59" s="98">
        <v>35.69</v>
      </c>
      <c r="W59" s="98">
        <v>232680</v>
      </c>
      <c r="Y59" s="122">
        <v>399520</v>
      </c>
      <c r="AB59" s="122">
        <v>126503.79</v>
      </c>
      <c r="AC59" s="122">
        <v>114312.84</v>
      </c>
      <c r="AE59" s="122">
        <v>2300</v>
      </c>
      <c r="AG59" s="97">
        <f t="shared" si="1"/>
        <v>407763.7</v>
      </c>
      <c r="AH59" s="63">
        <f t="shared" si="2"/>
        <v>22973.64</v>
      </c>
      <c r="AI59" s="64">
        <f t="shared" si="3"/>
        <v>384790.06</v>
      </c>
      <c r="AJ59" s="60">
        <f t="shared" si="4"/>
        <v>870494.71</v>
      </c>
      <c r="AK59" s="59">
        <f t="shared" si="5"/>
        <v>642636.63</v>
      </c>
      <c r="AL59" s="69">
        <f t="shared" si="6"/>
        <v>227858.07999999996</v>
      </c>
    </row>
    <row r="60" spans="1:38" ht="15" thickBot="1" x14ac:dyDescent="0.25">
      <c r="A60" s="50" t="s">
        <v>369</v>
      </c>
      <c r="B60" s="50" t="s">
        <v>382</v>
      </c>
      <c r="C60" s="86">
        <v>4776</v>
      </c>
      <c r="D60" s="87" t="s">
        <v>744</v>
      </c>
      <c r="E60" s="56" t="s">
        <v>1959</v>
      </c>
      <c r="F60" s="121">
        <v>463917.06</v>
      </c>
      <c r="G60" s="121">
        <v>132915.5</v>
      </c>
      <c r="H60" s="121">
        <v>44050</v>
      </c>
      <c r="I60" s="56">
        <v>1521377.56</v>
      </c>
      <c r="J60" s="56">
        <v>144564.47</v>
      </c>
      <c r="K60" s="270">
        <v>7000</v>
      </c>
      <c r="L60" s="270">
        <v>35854.01</v>
      </c>
      <c r="N60" s="270">
        <v>7008</v>
      </c>
      <c r="R60" s="56">
        <v>1174038.5</v>
      </c>
      <c r="S60" s="98">
        <v>1055242.07</v>
      </c>
      <c r="U60" s="98">
        <v>225.07</v>
      </c>
      <c r="W60" s="98">
        <v>321594</v>
      </c>
      <c r="Y60" s="122">
        <v>521354</v>
      </c>
      <c r="AB60" s="122">
        <v>300099.88</v>
      </c>
      <c r="AC60" s="122">
        <v>135486.51</v>
      </c>
      <c r="AE60" s="122">
        <v>7577.5</v>
      </c>
      <c r="AG60" s="97">
        <f t="shared" si="1"/>
        <v>640882.56000000006</v>
      </c>
      <c r="AH60" s="63">
        <f t="shared" si="2"/>
        <v>49862.01</v>
      </c>
      <c r="AI60" s="64">
        <f t="shared" si="3"/>
        <v>591020.55000000005</v>
      </c>
      <c r="AJ60" s="60">
        <f t="shared" si="4"/>
        <v>1377061.1400000001</v>
      </c>
      <c r="AK60" s="59">
        <f t="shared" si="5"/>
        <v>964517.89</v>
      </c>
      <c r="AL60" s="69">
        <f t="shared" si="6"/>
        <v>412543.25000000012</v>
      </c>
    </row>
    <row r="61" spans="1:38" ht="15" thickBot="1" x14ac:dyDescent="0.25">
      <c r="A61" s="50" t="s">
        <v>369</v>
      </c>
      <c r="B61" s="50" t="s">
        <v>382</v>
      </c>
      <c r="C61" s="86">
        <v>5154</v>
      </c>
      <c r="D61" s="87" t="s">
        <v>745</v>
      </c>
      <c r="E61" s="56" t="s">
        <v>1960</v>
      </c>
      <c r="F61" s="121">
        <v>1071644.1499999999</v>
      </c>
      <c r="G61" s="121">
        <v>295413.5</v>
      </c>
      <c r="H61" s="121">
        <v>81880.399999999994</v>
      </c>
      <c r="I61" s="56">
        <v>1041239.26</v>
      </c>
      <c r="J61" s="56">
        <v>575602.64</v>
      </c>
      <c r="K61" s="270">
        <v>14300</v>
      </c>
      <c r="L61" s="270">
        <v>41087.43</v>
      </c>
      <c r="N61" s="270">
        <v>10404</v>
      </c>
      <c r="Q61" s="56">
        <v>-237.55</v>
      </c>
      <c r="R61" s="56">
        <v>3795531.45</v>
      </c>
      <c r="S61" s="98">
        <v>1115378.8</v>
      </c>
      <c r="U61" s="98">
        <v>1043.3</v>
      </c>
      <c r="W61" s="98">
        <v>574504</v>
      </c>
      <c r="Y61" s="122">
        <v>808002</v>
      </c>
      <c r="AA61" s="122">
        <v>300</v>
      </c>
      <c r="AB61" s="122">
        <v>239147.65</v>
      </c>
      <c r="AC61" s="122">
        <v>239028.01</v>
      </c>
      <c r="AG61" s="97">
        <f t="shared" si="1"/>
        <v>1448938.0499999998</v>
      </c>
      <c r="AH61" s="63">
        <f t="shared" si="2"/>
        <v>65791.429999999993</v>
      </c>
      <c r="AI61" s="64">
        <f t="shared" si="3"/>
        <v>1383146.6199999999</v>
      </c>
      <c r="AJ61" s="60">
        <f t="shared" si="4"/>
        <v>1690926.1</v>
      </c>
      <c r="AK61" s="59">
        <f t="shared" si="5"/>
        <v>1286477.6600000001</v>
      </c>
      <c r="AL61" s="69">
        <f t="shared" si="6"/>
        <v>404448.43999999994</v>
      </c>
    </row>
    <row r="62" spans="1:38" ht="15" thickBot="1" x14ac:dyDescent="0.25">
      <c r="A62" s="50" t="s">
        <v>369</v>
      </c>
      <c r="B62" s="50" t="s">
        <v>382</v>
      </c>
      <c r="C62" s="86">
        <v>3300</v>
      </c>
      <c r="D62" s="87" t="s">
        <v>746</v>
      </c>
      <c r="E62" s="56" t="s">
        <v>1961</v>
      </c>
      <c r="F62" s="121">
        <v>346417.89</v>
      </c>
      <c r="G62" s="121">
        <v>93489</v>
      </c>
      <c r="H62" s="121">
        <v>26574</v>
      </c>
      <c r="I62" s="56">
        <v>532027.48</v>
      </c>
      <c r="J62" s="56">
        <v>181935.57</v>
      </c>
      <c r="K62" s="270">
        <v>5904</v>
      </c>
      <c r="L62" s="270">
        <v>29653.06</v>
      </c>
      <c r="N62" s="270">
        <v>4532</v>
      </c>
      <c r="Q62" s="56">
        <v>-630</v>
      </c>
      <c r="R62" s="56">
        <v>1606269.64</v>
      </c>
      <c r="S62" s="98">
        <v>721945.7</v>
      </c>
      <c r="U62" s="98">
        <v>140</v>
      </c>
      <c r="W62" s="98">
        <v>270326</v>
      </c>
      <c r="Y62" s="122">
        <v>397386</v>
      </c>
      <c r="AB62" s="122">
        <v>226559.09</v>
      </c>
      <c r="AC62" s="122">
        <v>131182.87</v>
      </c>
      <c r="AE62" s="122">
        <v>972</v>
      </c>
      <c r="AG62" s="97">
        <f t="shared" si="1"/>
        <v>466480.89</v>
      </c>
      <c r="AH62" s="63">
        <f t="shared" si="2"/>
        <v>40089.06</v>
      </c>
      <c r="AI62" s="64">
        <f t="shared" si="3"/>
        <v>426391.83</v>
      </c>
      <c r="AJ62" s="60">
        <f t="shared" si="4"/>
        <v>992411.7</v>
      </c>
      <c r="AK62" s="59">
        <f t="shared" si="5"/>
        <v>756099.96</v>
      </c>
      <c r="AL62" s="69">
        <f t="shared" si="6"/>
        <v>236311.74</v>
      </c>
    </row>
    <row r="63" spans="1:38" ht="15" thickBot="1" x14ac:dyDescent="0.25">
      <c r="A63" s="50" t="s">
        <v>369</v>
      </c>
      <c r="B63" s="50" t="s">
        <v>382</v>
      </c>
      <c r="C63" s="86">
        <v>2046</v>
      </c>
      <c r="D63" s="87" t="s">
        <v>747</v>
      </c>
      <c r="E63" s="56" t="s">
        <v>1962</v>
      </c>
      <c r="F63" s="121">
        <v>439357.6</v>
      </c>
      <c r="G63" s="121">
        <v>129205.5</v>
      </c>
      <c r="H63" s="121">
        <v>26278.93</v>
      </c>
      <c r="I63" s="56">
        <v>515483.6</v>
      </c>
      <c r="J63" s="56">
        <v>132471.23000000001</v>
      </c>
      <c r="K63" s="270">
        <v>11200</v>
      </c>
      <c r="L63" s="270">
        <v>27756.79</v>
      </c>
      <c r="N63" s="270">
        <v>11152.24</v>
      </c>
      <c r="O63" s="56">
        <v>14282.8</v>
      </c>
      <c r="Q63" s="56">
        <v>-214.2</v>
      </c>
      <c r="R63" s="56">
        <v>2640334.33</v>
      </c>
      <c r="S63" s="98">
        <v>526205.23</v>
      </c>
      <c r="U63" s="98">
        <v>287.08</v>
      </c>
      <c r="W63" s="98">
        <v>343260</v>
      </c>
      <c r="Y63" s="122">
        <v>343260</v>
      </c>
      <c r="AB63" s="122">
        <v>177848.79</v>
      </c>
      <c r="AC63" s="122">
        <v>96352.62</v>
      </c>
      <c r="AE63" s="122">
        <v>4614</v>
      </c>
      <c r="AG63" s="97">
        <f t="shared" si="1"/>
        <v>594842.03</v>
      </c>
      <c r="AH63" s="63">
        <f t="shared" si="2"/>
        <v>50109.03</v>
      </c>
      <c r="AI63" s="64">
        <f t="shared" si="3"/>
        <v>544733</v>
      </c>
      <c r="AJ63" s="60">
        <f t="shared" si="4"/>
        <v>869752.30999999994</v>
      </c>
      <c r="AK63" s="59">
        <f t="shared" si="5"/>
        <v>622075.41</v>
      </c>
      <c r="AL63" s="69">
        <f t="shared" si="6"/>
        <v>247676.89999999991</v>
      </c>
    </row>
    <row r="64" spans="1:38" ht="15" thickBot="1" x14ac:dyDescent="0.25">
      <c r="A64" s="50" t="s">
        <v>369</v>
      </c>
      <c r="B64" s="50" t="s">
        <v>382</v>
      </c>
      <c r="C64" s="86">
        <v>1475</v>
      </c>
      <c r="D64" s="87" t="s">
        <v>748</v>
      </c>
      <c r="E64" s="56" t="s">
        <v>2024</v>
      </c>
      <c r="F64" s="121">
        <v>277617.21000000002</v>
      </c>
      <c r="G64" s="121">
        <v>54452</v>
      </c>
      <c r="H64" s="121">
        <v>12269.37</v>
      </c>
      <c r="I64" s="56">
        <v>1638595.86</v>
      </c>
      <c r="J64" s="56">
        <v>153484.34</v>
      </c>
      <c r="K64" s="270">
        <v>7500</v>
      </c>
      <c r="L64" s="270">
        <v>18940.150000000001</v>
      </c>
      <c r="N64" s="270">
        <v>2288</v>
      </c>
      <c r="Q64" s="56">
        <v>-15.66</v>
      </c>
      <c r="R64" s="56">
        <v>2029021.21</v>
      </c>
      <c r="S64" s="98">
        <v>341467.59</v>
      </c>
      <c r="U64" s="98">
        <v>48.44</v>
      </c>
      <c r="W64" s="98">
        <v>209454</v>
      </c>
      <c r="Y64" s="122">
        <v>209454</v>
      </c>
      <c r="AB64" s="122">
        <v>104952.02</v>
      </c>
      <c r="AC64" s="122">
        <v>141219.5</v>
      </c>
      <c r="AE64" s="122">
        <v>3288.5</v>
      </c>
      <c r="AG64" s="97">
        <f t="shared" si="1"/>
        <v>344338.58</v>
      </c>
      <c r="AH64" s="63">
        <f t="shared" si="2"/>
        <v>28728.15</v>
      </c>
      <c r="AI64" s="64">
        <f t="shared" si="3"/>
        <v>315610.43</v>
      </c>
      <c r="AJ64" s="60">
        <f t="shared" si="4"/>
        <v>550970.03</v>
      </c>
      <c r="AK64" s="59">
        <f t="shared" si="5"/>
        <v>458914.02</v>
      </c>
      <c r="AL64" s="69">
        <f t="shared" si="6"/>
        <v>92056.010000000009</v>
      </c>
    </row>
    <row r="65" spans="1:38" ht="15" thickBot="1" x14ac:dyDescent="0.25">
      <c r="A65" s="50" t="s">
        <v>385</v>
      </c>
      <c r="B65" s="50" t="s">
        <v>386</v>
      </c>
      <c r="C65" s="86">
        <v>1295</v>
      </c>
      <c r="D65" s="87" t="s">
        <v>749</v>
      </c>
      <c r="E65" s="56" t="s">
        <v>1963</v>
      </c>
      <c r="F65" s="121">
        <v>628791.89</v>
      </c>
      <c r="G65" s="121">
        <v>0</v>
      </c>
      <c r="H65" s="121">
        <v>29158.78</v>
      </c>
      <c r="I65" s="56">
        <v>2394940.48</v>
      </c>
      <c r="J65" s="56">
        <v>18110.93</v>
      </c>
      <c r="K65" s="270">
        <v>14255</v>
      </c>
      <c r="L65" s="270">
        <v>22650</v>
      </c>
      <c r="N65" s="270">
        <v>0</v>
      </c>
      <c r="Q65" s="56">
        <v>268</v>
      </c>
      <c r="R65" s="56">
        <v>849648.43</v>
      </c>
      <c r="S65" s="98">
        <v>462770.18</v>
      </c>
      <c r="W65" s="98">
        <v>469258</v>
      </c>
      <c r="X65" s="98">
        <v>21500</v>
      </c>
      <c r="Y65" s="122">
        <v>470758</v>
      </c>
      <c r="AB65" s="122">
        <v>140627.16</v>
      </c>
      <c r="AC65" s="122">
        <v>48397.23</v>
      </c>
      <c r="AG65" s="97">
        <f t="shared" si="1"/>
        <v>657950.67000000004</v>
      </c>
      <c r="AH65" s="63">
        <f t="shared" si="2"/>
        <v>36905</v>
      </c>
      <c r="AI65" s="64">
        <f t="shared" si="3"/>
        <v>621045.67000000004</v>
      </c>
      <c r="AJ65" s="60">
        <f t="shared" si="4"/>
        <v>953528.17999999993</v>
      </c>
      <c r="AK65" s="59">
        <f t="shared" si="5"/>
        <v>659782.39</v>
      </c>
      <c r="AL65" s="69">
        <f t="shared" si="6"/>
        <v>293745.78999999992</v>
      </c>
    </row>
    <row r="66" spans="1:38" ht="15" thickBot="1" x14ac:dyDescent="0.25">
      <c r="A66" s="50" t="s">
        <v>385</v>
      </c>
      <c r="B66" s="50" t="s">
        <v>386</v>
      </c>
      <c r="C66" s="86">
        <v>1368</v>
      </c>
      <c r="D66" s="87" t="s">
        <v>750</v>
      </c>
      <c r="E66" s="56" t="s">
        <v>1964</v>
      </c>
      <c r="F66" s="121">
        <v>809375.81</v>
      </c>
      <c r="G66" s="121">
        <v>0</v>
      </c>
      <c r="H66" s="121">
        <v>17623.18</v>
      </c>
      <c r="I66" s="56">
        <v>645524.29</v>
      </c>
      <c r="J66" s="56">
        <v>42517.22</v>
      </c>
      <c r="N66" s="270">
        <v>0</v>
      </c>
      <c r="Q66" s="56">
        <v>-50621.01</v>
      </c>
      <c r="R66" s="56">
        <v>236925.61</v>
      </c>
      <c r="S66" s="98">
        <v>473520.4</v>
      </c>
      <c r="T66" s="98">
        <v>28800</v>
      </c>
      <c r="W66" s="98">
        <v>416444</v>
      </c>
      <c r="X66" s="98">
        <v>21500</v>
      </c>
      <c r="Y66" s="122">
        <v>417944</v>
      </c>
      <c r="AB66" s="122">
        <v>136552.24</v>
      </c>
      <c r="AC66" s="122">
        <v>63126.6</v>
      </c>
      <c r="AG66" s="97">
        <f t="shared" si="1"/>
        <v>826998.99000000011</v>
      </c>
      <c r="AH66" s="63">
        <f t="shared" si="2"/>
        <v>0</v>
      </c>
      <c r="AI66" s="64">
        <f t="shared" si="3"/>
        <v>826998.99000000011</v>
      </c>
      <c r="AJ66" s="60">
        <f t="shared" si="4"/>
        <v>940264.4</v>
      </c>
      <c r="AK66" s="59">
        <f t="shared" si="5"/>
        <v>617622.84</v>
      </c>
      <c r="AL66" s="69">
        <f t="shared" si="6"/>
        <v>322641.56000000006</v>
      </c>
    </row>
    <row r="67" spans="1:38" ht="15" thickBot="1" x14ac:dyDescent="0.25">
      <c r="A67" s="50" t="s">
        <v>385</v>
      </c>
      <c r="B67" s="50" t="s">
        <v>386</v>
      </c>
      <c r="C67" s="86">
        <v>2588</v>
      </c>
      <c r="D67" s="87" t="s">
        <v>751</v>
      </c>
      <c r="E67" s="56" t="s">
        <v>1965</v>
      </c>
      <c r="F67" s="121">
        <v>613625.30000000005</v>
      </c>
      <c r="G67" s="121">
        <v>0</v>
      </c>
      <c r="H67" s="121">
        <v>78686.149999999994</v>
      </c>
      <c r="I67" s="56">
        <v>647189.30000000005</v>
      </c>
      <c r="J67" s="56">
        <v>50917.08</v>
      </c>
      <c r="K67" s="270">
        <v>8200</v>
      </c>
      <c r="L67" s="270">
        <v>28167.58</v>
      </c>
      <c r="N67" s="270">
        <v>0</v>
      </c>
      <c r="Q67" s="56">
        <v>-38.590000000000003</v>
      </c>
      <c r="R67" s="56">
        <v>1982889.72</v>
      </c>
      <c r="S67" s="98">
        <v>591342.86</v>
      </c>
      <c r="W67" s="98">
        <v>403502</v>
      </c>
      <c r="X67" s="98">
        <v>21500</v>
      </c>
      <c r="Y67" s="122">
        <v>468842</v>
      </c>
      <c r="AB67" s="122">
        <v>191037.22</v>
      </c>
      <c r="AC67" s="122">
        <v>50052.02</v>
      </c>
      <c r="AG67" s="97">
        <f t="shared" si="1"/>
        <v>692311.45000000007</v>
      </c>
      <c r="AH67" s="63">
        <f t="shared" si="2"/>
        <v>36367.58</v>
      </c>
      <c r="AI67" s="64">
        <f t="shared" si="3"/>
        <v>655943.87000000011</v>
      </c>
      <c r="AJ67" s="60">
        <f t="shared" si="4"/>
        <v>1016344.86</v>
      </c>
      <c r="AK67" s="59">
        <f t="shared" si="5"/>
        <v>709931.24</v>
      </c>
      <c r="AL67" s="69">
        <f t="shared" si="6"/>
        <v>306413.62</v>
      </c>
    </row>
    <row r="68" spans="1:38" ht="15" thickBot="1" x14ac:dyDescent="0.25">
      <c r="A68" s="50" t="s">
        <v>385</v>
      </c>
      <c r="B68" s="50" t="s">
        <v>386</v>
      </c>
      <c r="C68" s="86">
        <v>1190</v>
      </c>
      <c r="D68" s="87" t="s">
        <v>752</v>
      </c>
      <c r="E68" s="56" t="s">
        <v>1966</v>
      </c>
      <c r="F68" s="121">
        <v>639986.85</v>
      </c>
      <c r="G68" s="121">
        <v>0</v>
      </c>
      <c r="H68" s="121">
        <v>70562.8</v>
      </c>
      <c r="I68" s="56">
        <v>804425.38</v>
      </c>
      <c r="J68" s="56">
        <v>60761.97</v>
      </c>
      <c r="K68" s="270">
        <v>15428</v>
      </c>
      <c r="L68" s="270">
        <v>20819.75</v>
      </c>
      <c r="N68" s="270">
        <v>0</v>
      </c>
      <c r="Q68" s="56">
        <v>546.70000000000005</v>
      </c>
      <c r="R68" s="56">
        <v>2283492.7400000002</v>
      </c>
      <c r="S68" s="98">
        <v>517464.65</v>
      </c>
      <c r="T68" s="98">
        <v>28000</v>
      </c>
      <c r="W68" s="98">
        <v>401284</v>
      </c>
      <c r="X68" s="98">
        <v>21500</v>
      </c>
      <c r="Y68" s="122">
        <v>458284</v>
      </c>
      <c r="AB68" s="122">
        <v>180745.03</v>
      </c>
      <c r="AC68" s="122">
        <v>61780.38</v>
      </c>
      <c r="AG68" s="97">
        <f t="shared" si="1"/>
        <v>710549.65</v>
      </c>
      <c r="AH68" s="63">
        <f t="shared" si="2"/>
        <v>36247.75</v>
      </c>
      <c r="AI68" s="64">
        <f t="shared" si="3"/>
        <v>674301.9</v>
      </c>
      <c r="AJ68" s="60">
        <f t="shared" si="4"/>
        <v>968248.65</v>
      </c>
      <c r="AK68" s="59">
        <f t="shared" si="5"/>
        <v>700809.41</v>
      </c>
      <c r="AL68" s="69">
        <f t="shared" si="6"/>
        <v>267439.24</v>
      </c>
    </row>
    <row r="69" spans="1:38" ht="15" thickBot="1" x14ac:dyDescent="0.25">
      <c r="A69" s="50" t="s">
        <v>385</v>
      </c>
      <c r="B69" s="50" t="s">
        <v>386</v>
      </c>
      <c r="C69" s="86">
        <v>897</v>
      </c>
      <c r="D69" s="87" t="s">
        <v>753</v>
      </c>
      <c r="E69" s="56" t="s">
        <v>2021</v>
      </c>
      <c r="F69" s="121">
        <v>447839.42</v>
      </c>
      <c r="G69" s="121">
        <v>0</v>
      </c>
      <c r="H69" s="121">
        <v>18220.57</v>
      </c>
      <c r="I69" s="56">
        <v>2138006.8199999998</v>
      </c>
      <c r="J69" s="56">
        <v>76580.73</v>
      </c>
      <c r="K69" s="270">
        <v>15372</v>
      </c>
      <c r="L69" s="270">
        <v>14978.45</v>
      </c>
      <c r="R69" s="56">
        <v>355552.49</v>
      </c>
      <c r="S69" s="98">
        <v>468177.87</v>
      </c>
      <c r="W69" s="98">
        <v>185790</v>
      </c>
      <c r="X69" s="98">
        <v>20000</v>
      </c>
      <c r="Y69" s="122">
        <v>249630</v>
      </c>
      <c r="AB69" s="122">
        <v>159408.18</v>
      </c>
      <c r="AC69" s="122">
        <v>52721.07</v>
      </c>
      <c r="AG69" s="97">
        <f t="shared" ref="AG69:AG130" si="7">SUM(F69:H69)</f>
        <v>466059.99</v>
      </c>
      <c r="AH69" s="63">
        <f t="shared" ref="AH69:AH130" si="8">SUM(K69:N69)</f>
        <v>30350.45</v>
      </c>
      <c r="AI69" s="64">
        <f t="shared" ref="AI69:AI130" si="9">AG69-AH69</f>
        <v>435709.54</v>
      </c>
      <c r="AJ69" s="60">
        <f t="shared" ref="AJ69:AJ130" si="10">SUM(S69:X69)</f>
        <v>673967.87</v>
      </c>
      <c r="AK69" s="59">
        <f t="shared" ref="AK69:AK130" si="11">SUM(Y69:AF69)</f>
        <v>461759.25</v>
      </c>
      <c r="AL69" s="69">
        <f t="shared" ref="AL69:AL130" si="12">AJ69-AK69</f>
        <v>212208.62</v>
      </c>
    </row>
    <row r="70" spans="1:38" ht="15" thickBot="1" x14ac:dyDescent="0.25">
      <c r="A70" s="50" t="s">
        <v>389</v>
      </c>
      <c r="B70" s="50" t="s">
        <v>390</v>
      </c>
      <c r="C70" s="86">
        <v>2172</v>
      </c>
      <c r="D70" s="87" t="s">
        <v>754</v>
      </c>
      <c r="E70" s="56" t="s">
        <v>1967</v>
      </c>
      <c r="F70" s="121">
        <v>96039.35</v>
      </c>
      <c r="G70" s="121">
        <v>92303</v>
      </c>
      <c r="H70" s="121">
        <v>25626.71</v>
      </c>
      <c r="I70" s="56">
        <v>154270.39000000001</v>
      </c>
      <c r="J70" s="56">
        <v>185538</v>
      </c>
      <c r="K70" s="270">
        <v>0</v>
      </c>
      <c r="N70" s="270">
        <v>477.56</v>
      </c>
      <c r="R70" s="56">
        <v>547255.34</v>
      </c>
      <c r="S70" s="98">
        <v>431257.55</v>
      </c>
      <c r="W70" s="98">
        <v>324296</v>
      </c>
      <c r="X70" s="98">
        <v>1500</v>
      </c>
      <c r="Y70" s="122">
        <v>401436</v>
      </c>
      <c r="AB70" s="122">
        <v>323764.73</v>
      </c>
      <c r="AC70" s="122">
        <v>38021.279999999999</v>
      </c>
      <c r="AF70" s="122">
        <v>60000</v>
      </c>
      <c r="AG70" s="97">
        <f t="shared" si="7"/>
        <v>213969.06</v>
      </c>
      <c r="AH70" s="63">
        <f t="shared" si="8"/>
        <v>477.56</v>
      </c>
      <c r="AI70" s="64">
        <f t="shared" si="9"/>
        <v>213491.5</v>
      </c>
      <c r="AJ70" s="60">
        <f t="shared" si="10"/>
        <v>757053.55</v>
      </c>
      <c r="AK70" s="59">
        <f t="shared" si="11"/>
        <v>823222.01</v>
      </c>
      <c r="AL70" s="69">
        <f t="shared" si="12"/>
        <v>-66168.459999999963</v>
      </c>
    </row>
    <row r="71" spans="1:38" ht="15" thickBot="1" x14ac:dyDescent="0.25">
      <c r="A71" s="50" t="s">
        <v>389</v>
      </c>
      <c r="B71" s="50" t="s">
        <v>390</v>
      </c>
      <c r="C71" s="86">
        <v>3964</v>
      </c>
      <c r="D71" s="87" t="s">
        <v>755</v>
      </c>
      <c r="E71" s="56" t="s">
        <v>1968</v>
      </c>
      <c r="F71" s="121">
        <v>713303.1</v>
      </c>
      <c r="G71" s="121">
        <v>166500</v>
      </c>
      <c r="H71" s="121">
        <v>50825.15</v>
      </c>
      <c r="I71" s="56">
        <v>344001.38</v>
      </c>
      <c r="J71" s="56">
        <v>315780.90000000002</v>
      </c>
      <c r="K71" s="270">
        <v>0</v>
      </c>
      <c r="L71" s="270">
        <v>30200</v>
      </c>
      <c r="N71" s="270">
        <v>4922.78</v>
      </c>
      <c r="R71" s="56">
        <v>2767861</v>
      </c>
      <c r="S71" s="98">
        <v>1103308.8899999999</v>
      </c>
      <c r="W71" s="98">
        <v>476337.4</v>
      </c>
      <c r="X71" s="98">
        <v>16485</v>
      </c>
      <c r="Y71" s="122">
        <v>747997.4</v>
      </c>
      <c r="AB71" s="122">
        <v>590057</v>
      </c>
      <c r="AC71" s="122">
        <v>85346.99</v>
      </c>
      <c r="AF71" s="122">
        <v>9050</v>
      </c>
      <c r="AG71" s="97">
        <f t="shared" si="7"/>
        <v>930628.25</v>
      </c>
      <c r="AH71" s="63">
        <f t="shared" si="8"/>
        <v>35122.78</v>
      </c>
      <c r="AI71" s="64">
        <f t="shared" si="9"/>
        <v>895505.47</v>
      </c>
      <c r="AJ71" s="60">
        <f t="shared" si="10"/>
        <v>1596131.29</v>
      </c>
      <c r="AK71" s="59">
        <f t="shared" si="11"/>
        <v>1432451.39</v>
      </c>
      <c r="AL71" s="69">
        <f t="shared" si="12"/>
        <v>163679.90000000014</v>
      </c>
    </row>
    <row r="72" spans="1:38" ht="15" thickBot="1" x14ac:dyDescent="0.25">
      <c r="A72" s="50" t="s">
        <v>389</v>
      </c>
      <c r="B72" s="50" t="s">
        <v>390</v>
      </c>
      <c r="C72" s="86">
        <v>1537</v>
      </c>
      <c r="D72" s="87" t="s">
        <v>756</v>
      </c>
      <c r="E72" s="56" t="s">
        <v>1969</v>
      </c>
      <c r="F72" s="121">
        <v>191393.27</v>
      </c>
      <c r="G72" s="121">
        <v>0</v>
      </c>
      <c r="H72" s="121">
        <v>31177.29</v>
      </c>
      <c r="I72" s="56">
        <v>62739.51</v>
      </c>
      <c r="J72" s="56">
        <v>153049.45000000001</v>
      </c>
      <c r="K72" s="270">
        <v>0</v>
      </c>
      <c r="L72" s="270">
        <v>24892.1</v>
      </c>
      <c r="N72" s="270">
        <v>387.67</v>
      </c>
      <c r="Q72" s="56">
        <v>5117.6499999999996</v>
      </c>
      <c r="R72" s="56">
        <v>432862.99</v>
      </c>
      <c r="S72" s="98">
        <v>334554.15999999997</v>
      </c>
      <c r="W72" s="98">
        <v>364091</v>
      </c>
      <c r="X72" s="98">
        <v>1000</v>
      </c>
      <c r="Y72" s="122">
        <v>365091</v>
      </c>
      <c r="AB72" s="122">
        <v>266262.15000000002</v>
      </c>
      <c r="AC72" s="122">
        <v>33623.160000000003</v>
      </c>
      <c r="AG72" s="97">
        <f t="shared" si="7"/>
        <v>222570.56</v>
      </c>
      <c r="AH72" s="63">
        <f t="shared" si="8"/>
        <v>25279.769999999997</v>
      </c>
      <c r="AI72" s="64">
        <f t="shared" si="9"/>
        <v>197290.79</v>
      </c>
      <c r="AJ72" s="60">
        <f t="shared" si="10"/>
        <v>699645.15999999992</v>
      </c>
      <c r="AK72" s="59">
        <f t="shared" si="11"/>
        <v>664976.31000000006</v>
      </c>
      <c r="AL72" s="69">
        <f t="shared" si="12"/>
        <v>34668.84999999986</v>
      </c>
    </row>
    <row r="73" spans="1:38" ht="15" thickBot="1" x14ac:dyDescent="0.25">
      <c r="A73" s="50" t="s">
        <v>389</v>
      </c>
      <c r="B73" s="50" t="s">
        <v>390</v>
      </c>
      <c r="C73" s="86">
        <v>1440</v>
      </c>
      <c r="D73" s="87" t="s">
        <v>757</v>
      </c>
      <c r="E73" s="56" t="s">
        <v>1970</v>
      </c>
      <c r="F73" s="121">
        <v>183040.08</v>
      </c>
      <c r="G73" s="121">
        <v>0</v>
      </c>
      <c r="H73" s="121">
        <v>28848.53</v>
      </c>
      <c r="I73" s="56">
        <v>387610.07</v>
      </c>
      <c r="J73" s="56">
        <v>109921.29</v>
      </c>
      <c r="K73" s="270">
        <v>0</v>
      </c>
      <c r="L73" s="270">
        <v>42632.65</v>
      </c>
      <c r="N73" s="270">
        <v>405.44</v>
      </c>
      <c r="R73" s="56">
        <v>923490.75</v>
      </c>
      <c r="S73" s="98">
        <v>282386.40999999997</v>
      </c>
      <c r="W73" s="98">
        <v>439656</v>
      </c>
      <c r="X73" s="98">
        <v>120080</v>
      </c>
      <c r="Y73" s="122">
        <v>595056</v>
      </c>
      <c r="AB73" s="122">
        <v>192428.52</v>
      </c>
      <c r="AC73" s="122">
        <v>40936.199999999997</v>
      </c>
      <c r="AG73" s="97">
        <f t="shared" si="7"/>
        <v>211888.61</v>
      </c>
      <c r="AH73" s="63">
        <f t="shared" si="8"/>
        <v>43038.090000000004</v>
      </c>
      <c r="AI73" s="64">
        <f t="shared" si="9"/>
        <v>168850.52</v>
      </c>
      <c r="AJ73" s="60">
        <f t="shared" si="10"/>
        <v>842122.40999999992</v>
      </c>
      <c r="AK73" s="59">
        <f t="shared" si="11"/>
        <v>828420.72</v>
      </c>
      <c r="AL73" s="69">
        <f t="shared" si="12"/>
        <v>13701.689999999944</v>
      </c>
    </row>
    <row r="74" spans="1:38" ht="15" thickBot="1" x14ac:dyDescent="0.25">
      <c r="A74" s="50" t="s">
        <v>389</v>
      </c>
      <c r="B74" s="50" t="s">
        <v>390</v>
      </c>
      <c r="C74" s="86">
        <v>1880</v>
      </c>
      <c r="D74" s="87" t="s">
        <v>758</v>
      </c>
      <c r="E74" s="56" t="s">
        <v>1971</v>
      </c>
      <c r="F74" s="121">
        <v>171952.9</v>
      </c>
      <c r="G74" s="121">
        <v>0</v>
      </c>
      <c r="H74" s="121">
        <v>20552.97</v>
      </c>
      <c r="I74" s="56">
        <v>104453.83</v>
      </c>
      <c r="J74" s="56">
        <v>190614.04</v>
      </c>
      <c r="K74" s="270">
        <v>0</v>
      </c>
      <c r="N74" s="270">
        <v>3778.34</v>
      </c>
      <c r="R74" s="56">
        <v>606181.84</v>
      </c>
      <c r="S74" s="98">
        <v>423081.45</v>
      </c>
      <c r="W74" s="98">
        <v>337428</v>
      </c>
      <c r="X74" s="98">
        <v>1500</v>
      </c>
      <c r="Y74" s="122">
        <v>450418</v>
      </c>
      <c r="AA74" s="122">
        <v>8012</v>
      </c>
      <c r="AB74" s="122">
        <v>263792.09000000003</v>
      </c>
      <c r="AC74" s="122">
        <v>26223.37</v>
      </c>
      <c r="AD74" s="122">
        <v>1757.5</v>
      </c>
      <c r="AG74" s="97">
        <f t="shared" si="7"/>
        <v>192505.87</v>
      </c>
      <c r="AH74" s="63">
        <f t="shared" si="8"/>
        <v>3778.34</v>
      </c>
      <c r="AI74" s="64">
        <f t="shared" si="9"/>
        <v>188727.53</v>
      </c>
      <c r="AJ74" s="60">
        <f t="shared" si="10"/>
        <v>762009.45</v>
      </c>
      <c r="AK74" s="59">
        <f t="shared" si="11"/>
        <v>750202.96000000008</v>
      </c>
      <c r="AL74" s="69">
        <f t="shared" si="12"/>
        <v>11806.489999999874</v>
      </c>
    </row>
    <row r="75" spans="1:38" ht="15" thickBot="1" x14ac:dyDescent="0.25">
      <c r="A75" s="50" t="s">
        <v>389</v>
      </c>
      <c r="B75" s="50" t="s">
        <v>390</v>
      </c>
      <c r="C75" s="86">
        <v>2455</v>
      </c>
      <c r="D75" s="87" t="s">
        <v>759</v>
      </c>
      <c r="E75" s="56" t="s">
        <v>1972</v>
      </c>
      <c r="F75" s="121">
        <v>406148.72</v>
      </c>
      <c r="G75" s="121">
        <v>131525</v>
      </c>
      <c r="H75" s="121">
        <v>53158.81</v>
      </c>
      <c r="I75" s="56">
        <v>330970.89</v>
      </c>
      <c r="J75" s="56">
        <v>193471.48</v>
      </c>
      <c r="K75" s="270">
        <v>0</v>
      </c>
      <c r="L75" s="270">
        <v>29451.200000000001</v>
      </c>
      <c r="N75" s="270">
        <v>275.05</v>
      </c>
      <c r="Q75" s="56">
        <v>4002.41</v>
      </c>
      <c r="R75" s="56">
        <v>1832865.74</v>
      </c>
      <c r="S75" s="98">
        <v>516571.55</v>
      </c>
      <c r="W75" s="98">
        <v>448714</v>
      </c>
      <c r="X75" s="98">
        <v>355392</v>
      </c>
      <c r="Y75" s="122">
        <v>567874</v>
      </c>
      <c r="AB75" s="122">
        <v>223596.09</v>
      </c>
      <c r="AC75" s="122">
        <v>45146.12</v>
      </c>
      <c r="AG75" s="97">
        <f t="shared" si="7"/>
        <v>590832.53</v>
      </c>
      <c r="AH75" s="63">
        <f t="shared" si="8"/>
        <v>29726.25</v>
      </c>
      <c r="AI75" s="64">
        <f t="shared" si="9"/>
        <v>561106.28</v>
      </c>
      <c r="AJ75" s="60">
        <f t="shared" si="10"/>
        <v>1320677.55</v>
      </c>
      <c r="AK75" s="59">
        <f t="shared" si="11"/>
        <v>836616.21</v>
      </c>
      <c r="AL75" s="69">
        <f t="shared" si="12"/>
        <v>484061.34000000008</v>
      </c>
    </row>
    <row r="76" spans="1:38" ht="15" thickBot="1" x14ac:dyDescent="0.25">
      <c r="A76" s="50" t="s">
        <v>393</v>
      </c>
      <c r="B76" s="50" t="s">
        <v>394</v>
      </c>
      <c r="C76" s="86">
        <v>1765</v>
      </c>
      <c r="D76" s="87" t="s">
        <v>760</v>
      </c>
      <c r="E76" s="56" t="s">
        <v>1973</v>
      </c>
      <c r="F76" s="121">
        <v>284810.51</v>
      </c>
      <c r="G76" s="121">
        <v>0</v>
      </c>
      <c r="H76" s="121">
        <v>20144.599999999999</v>
      </c>
      <c r="I76" s="56">
        <v>749917.01</v>
      </c>
      <c r="J76" s="56">
        <v>-33174.519999999997</v>
      </c>
      <c r="L76" s="270">
        <v>63013.75</v>
      </c>
      <c r="N76" s="270">
        <v>7.9</v>
      </c>
      <c r="R76" s="56">
        <v>1701541.88</v>
      </c>
      <c r="S76" s="98">
        <v>388964.04</v>
      </c>
      <c r="W76" s="98">
        <v>289550</v>
      </c>
      <c r="Y76" s="122">
        <v>403335</v>
      </c>
      <c r="AB76" s="122">
        <v>125302.77</v>
      </c>
      <c r="AC76" s="122">
        <v>31708.44</v>
      </c>
      <c r="AF76" s="122">
        <v>500</v>
      </c>
      <c r="AG76" s="97">
        <f t="shared" si="7"/>
        <v>304955.11</v>
      </c>
      <c r="AH76" s="63">
        <f t="shared" si="8"/>
        <v>63021.65</v>
      </c>
      <c r="AI76" s="64">
        <f t="shared" si="9"/>
        <v>241933.46</v>
      </c>
      <c r="AJ76" s="60">
        <f t="shared" si="10"/>
        <v>678514.04</v>
      </c>
      <c r="AK76" s="59">
        <f t="shared" si="11"/>
        <v>560846.21</v>
      </c>
      <c r="AL76" s="69">
        <f t="shared" si="12"/>
        <v>117667.83000000007</v>
      </c>
    </row>
    <row r="77" spans="1:38" ht="15" thickBot="1" x14ac:dyDescent="0.25">
      <c r="A77" s="50" t="s">
        <v>393</v>
      </c>
      <c r="B77" s="50" t="s">
        <v>394</v>
      </c>
      <c r="C77" s="86">
        <v>2349</v>
      </c>
      <c r="D77" s="87" t="s">
        <v>761</v>
      </c>
      <c r="E77" s="56" t="s">
        <v>1974</v>
      </c>
      <c r="F77" s="121">
        <v>412318.43</v>
      </c>
      <c r="G77" s="121">
        <v>0</v>
      </c>
      <c r="H77" s="121">
        <v>43262.05</v>
      </c>
      <c r="I77" s="56">
        <v>1110697.54</v>
      </c>
      <c r="J77" s="56">
        <v>102501.1</v>
      </c>
      <c r="K77" s="270">
        <v>1580</v>
      </c>
      <c r="L77" s="270">
        <v>4269.4799999999996</v>
      </c>
      <c r="N77" s="270">
        <v>40.93</v>
      </c>
      <c r="Q77" s="56">
        <v>1250</v>
      </c>
      <c r="R77" s="56">
        <v>2052419.41</v>
      </c>
      <c r="S77" s="98">
        <v>527361.81999999995</v>
      </c>
      <c r="W77" s="98">
        <v>542332</v>
      </c>
      <c r="Y77" s="122">
        <v>694367</v>
      </c>
      <c r="AB77" s="122">
        <v>162532.51999999999</v>
      </c>
      <c r="AC77" s="122">
        <v>8502.0499999999993</v>
      </c>
      <c r="AG77" s="97">
        <f t="shared" si="7"/>
        <v>455580.48</v>
      </c>
      <c r="AH77" s="63">
        <f t="shared" si="8"/>
        <v>5890.41</v>
      </c>
      <c r="AI77" s="64">
        <f t="shared" si="9"/>
        <v>449690.07</v>
      </c>
      <c r="AJ77" s="60">
        <f t="shared" si="10"/>
        <v>1069693.8199999998</v>
      </c>
      <c r="AK77" s="59">
        <f t="shared" si="11"/>
        <v>865401.57000000007</v>
      </c>
      <c r="AL77" s="69">
        <f t="shared" si="12"/>
        <v>204292.24999999977</v>
      </c>
    </row>
    <row r="78" spans="1:38" ht="15" thickBot="1" x14ac:dyDescent="0.25">
      <c r="A78" s="50" t="s">
        <v>393</v>
      </c>
      <c r="B78" s="50" t="s">
        <v>394</v>
      </c>
      <c r="C78" s="86">
        <v>2942</v>
      </c>
      <c r="D78" s="87" t="s">
        <v>762</v>
      </c>
      <c r="E78" s="56" t="s">
        <v>1975</v>
      </c>
      <c r="F78" s="121">
        <v>384389.94</v>
      </c>
      <c r="G78" s="121">
        <v>0</v>
      </c>
      <c r="H78" s="121">
        <v>11389.34</v>
      </c>
      <c r="I78" s="56">
        <v>304135.92</v>
      </c>
      <c r="J78" s="56">
        <v>-49880.02</v>
      </c>
      <c r="K78" s="270">
        <v>500</v>
      </c>
      <c r="L78" s="270">
        <v>83999.16</v>
      </c>
      <c r="M78" s="270">
        <v>83480</v>
      </c>
      <c r="N78" s="270">
        <v>603.35</v>
      </c>
      <c r="R78" s="56">
        <v>2038156.59</v>
      </c>
      <c r="S78" s="98">
        <v>442983.36</v>
      </c>
      <c r="W78" s="98">
        <v>142400</v>
      </c>
      <c r="Y78" s="122">
        <v>330179</v>
      </c>
      <c r="AB78" s="122">
        <v>306402.59999999998</v>
      </c>
      <c r="AC78" s="122">
        <v>19846.32</v>
      </c>
      <c r="AF78" s="122">
        <v>2100</v>
      </c>
      <c r="AG78" s="97">
        <f t="shared" si="7"/>
        <v>395779.28</v>
      </c>
      <c r="AH78" s="63">
        <f t="shared" si="8"/>
        <v>168582.51</v>
      </c>
      <c r="AI78" s="64">
        <f t="shared" si="9"/>
        <v>227196.77000000002</v>
      </c>
      <c r="AJ78" s="60">
        <f t="shared" si="10"/>
        <v>585383.36</v>
      </c>
      <c r="AK78" s="59">
        <f t="shared" si="11"/>
        <v>658527.91999999993</v>
      </c>
      <c r="AL78" s="69">
        <f t="shared" si="12"/>
        <v>-73144.559999999939</v>
      </c>
    </row>
    <row r="79" spans="1:38" ht="15" thickBot="1" x14ac:dyDescent="0.25">
      <c r="A79" s="50" t="s">
        <v>393</v>
      </c>
      <c r="B79" s="50" t="s">
        <v>394</v>
      </c>
      <c r="C79" s="86">
        <v>2523</v>
      </c>
      <c r="D79" s="87" t="s">
        <v>763</v>
      </c>
      <c r="E79" s="56" t="s">
        <v>1976</v>
      </c>
      <c r="F79" s="121">
        <v>630414.80000000005</v>
      </c>
      <c r="G79" s="121">
        <v>0</v>
      </c>
      <c r="H79" s="121">
        <v>23701.18</v>
      </c>
      <c r="I79" s="56">
        <v>848375.84</v>
      </c>
      <c r="J79" s="56">
        <v>10784.14</v>
      </c>
      <c r="L79" s="270">
        <v>84044.23</v>
      </c>
      <c r="N79" s="270">
        <v>14</v>
      </c>
      <c r="Q79" s="56">
        <v>6480</v>
      </c>
      <c r="R79" s="56">
        <v>2089445.48</v>
      </c>
      <c r="S79" s="98">
        <v>331387.57</v>
      </c>
      <c r="W79" s="98">
        <v>411586</v>
      </c>
      <c r="X79" s="98">
        <v>2760</v>
      </c>
      <c r="Y79" s="122">
        <v>494531</v>
      </c>
      <c r="AB79" s="122">
        <v>86631.16</v>
      </c>
      <c r="AC79" s="122">
        <v>48445.32</v>
      </c>
      <c r="AD79" s="122">
        <v>6803</v>
      </c>
      <c r="AG79" s="97">
        <f t="shared" si="7"/>
        <v>654115.9800000001</v>
      </c>
      <c r="AH79" s="63">
        <f t="shared" si="8"/>
        <v>84058.23</v>
      </c>
      <c r="AI79" s="64">
        <f t="shared" si="9"/>
        <v>570057.75000000012</v>
      </c>
      <c r="AJ79" s="60">
        <f t="shared" si="10"/>
        <v>745733.57000000007</v>
      </c>
      <c r="AK79" s="59">
        <f t="shared" si="11"/>
        <v>636410.48</v>
      </c>
      <c r="AL79" s="69">
        <f t="shared" si="12"/>
        <v>109323.09000000008</v>
      </c>
    </row>
    <row r="80" spans="1:38" ht="15" thickBot="1" x14ac:dyDescent="0.25">
      <c r="A80" s="50" t="s">
        <v>393</v>
      </c>
      <c r="B80" s="50" t="s">
        <v>394</v>
      </c>
      <c r="C80" s="86">
        <v>4280</v>
      </c>
      <c r="D80" s="87" t="s">
        <v>764</v>
      </c>
      <c r="E80" s="56" t="s">
        <v>1977</v>
      </c>
      <c r="F80" s="121">
        <v>515129.86</v>
      </c>
      <c r="G80" s="121">
        <v>39804</v>
      </c>
      <c r="H80" s="121">
        <v>7925.04</v>
      </c>
      <c r="I80" s="56">
        <v>398758.23</v>
      </c>
      <c r="J80" s="56">
        <v>92497.56</v>
      </c>
      <c r="K80" s="270">
        <v>63113</v>
      </c>
      <c r="L80" s="270">
        <v>26910</v>
      </c>
      <c r="N80" s="270">
        <v>10</v>
      </c>
      <c r="R80" s="56">
        <v>1725194.64</v>
      </c>
      <c r="S80" s="98">
        <v>128543.37</v>
      </c>
      <c r="Y80" s="122">
        <v>126795</v>
      </c>
      <c r="AA80" s="122">
        <v>4050</v>
      </c>
      <c r="AB80" s="122">
        <v>126885.3</v>
      </c>
      <c r="AC80" s="122">
        <v>58385.14</v>
      </c>
      <c r="AG80" s="97">
        <f t="shared" si="7"/>
        <v>562858.9</v>
      </c>
      <c r="AH80" s="63">
        <f t="shared" si="8"/>
        <v>90033</v>
      </c>
      <c r="AI80" s="64">
        <f t="shared" si="9"/>
        <v>472825.9</v>
      </c>
      <c r="AJ80" s="60">
        <f t="shared" si="10"/>
        <v>128543.37</v>
      </c>
      <c r="AK80" s="59">
        <f t="shared" si="11"/>
        <v>316115.44</v>
      </c>
      <c r="AL80" s="69">
        <f t="shared" si="12"/>
        <v>-187572.07</v>
      </c>
    </row>
    <row r="81" spans="1:38" ht="15" thickBot="1" x14ac:dyDescent="0.25">
      <c r="A81" s="50" t="s">
        <v>393</v>
      </c>
      <c r="B81" s="50" t="s">
        <v>394</v>
      </c>
      <c r="C81" s="86">
        <v>2682</v>
      </c>
      <c r="D81" s="87" t="s">
        <v>765</v>
      </c>
      <c r="E81" s="56" t="s">
        <v>1978</v>
      </c>
      <c r="F81" s="121">
        <v>560094.78</v>
      </c>
      <c r="G81" s="121">
        <v>0</v>
      </c>
      <c r="H81" s="121">
        <v>29209.99</v>
      </c>
      <c r="I81" s="56">
        <v>-692859.94</v>
      </c>
      <c r="J81" s="56">
        <v>-127809.32</v>
      </c>
      <c r="K81" s="270">
        <v>0</v>
      </c>
      <c r="L81" s="270">
        <v>54808.45</v>
      </c>
      <c r="N81" s="270">
        <v>166.24</v>
      </c>
      <c r="R81" s="56">
        <v>613262.28</v>
      </c>
      <c r="S81" s="98">
        <v>384498</v>
      </c>
      <c r="W81" s="98">
        <v>188390</v>
      </c>
      <c r="X81" s="98">
        <v>30</v>
      </c>
      <c r="Y81" s="122">
        <v>329650</v>
      </c>
      <c r="AB81" s="122">
        <v>118113.08</v>
      </c>
      <c r="AC81" s="122">
        <v>14924.4</v>
      </c>
      <c r="AG81" s="97">
        <f t="shared" si="7"/>
        <v>589304.77</v>
      </c>
      <c r="AH81" s="63">
        <f t="shared" si="8"/>
        <v>54974.689999999995</v>
      </c>
      <c r="AI81" s="64">
        <f t="shared" si="9"/>
        <v>534330.08000000007</v>
      </c>
      <c r="AJ81" s="60">
        <f t="shared" si="10"/>
        <v>572918</v>
      </c>
      <c r="AK81" s="59">
        <f t="shared" si="11"/>
        <v>462687.48000000004</v>
      </c>
      <c r="AL81" s="69">
        <f t="shared" si="12"/>
        <v>110230.51999999996</v>
      </c>
    </row>
    <row r="82" spans="1:38" ht="15" thickBot="1" x14ac:dyDescent="0.25">
      <c r="A82" s="50" t="s">
        <v>393</v>
      </c>
      <c r="B82" s="50" t="s">
        <v>394</v>
      </c>
      <c r="C82" s="86">
        <v>742</v>
      </c>
      <c r="D82" s="87" t="s">
        <v>766</v>
      </c>
      <c r="E82" s="56" t="s">
        <v>1979</v>
      </c>
      <c r="F82" s="121">
        <v>338924.1</v>
      </c>
      <c r="G82" s="121">
        <v>0</v>
      </c>
      <c r="H82" s="121">
        <v>28125.09</v>
      </c>
      <c r="I82" s="56">
        <v>205193.57</v>
      </c>
      <c r="J82" s="56">
        <v>74928.990000000005</v>
      </c>
      <c r="K82" s="270">
        <v>2000</v>
      </c>
      <c r="L82" s="270">
        <v>42450.34</v>
      </c>
      <c r="N82" s="270">
        <v>385.18</v>
      </c>
      <c r="Q82" s="56">
        <v>-22552</v>
      </c>
      <c r="R82" s="56">
        <v>788047.76</v>
      </c>
      <c r="S82" s="98">
        <v>360370.69</v>
      </c>
      <c r="W82" s="98">
        <v>210120</v>
      </c>
      <c r="Y82" s="122">
        <v>340585</v>
      </c>
      <c r="AA82" s="122">
        <v>3450</v>
      </c>
      <c r="AB82" s="122">
        <v>108300.09</v>
      </c>
      <c r="AC82" s="122">
        <v>15379.53</v>
      </c>
      <c r="AG82" s="97">
        <f t="shared" si="7"/>
        <v>367049.19</v>
      </c>
      <c r="AH82" s="63">
        <f t="shared" si="8"/>
        <v>44835.519999999997</v>
      </c>
      <c r="AI82" s="64">
        <f t="shared" si="9"/>
        <v>322213.67</v>
      </c>
      <c r="AJ82" s="60">
        <f t="shared" si="10"/>
        <v>570490.68999999994</v>
      </c>
      <c r="AK82" s="59">
        <f t="shared" si="11"/>
        <v>467714.62</v>
      </c>
      <c r="AL82" s="69">
        <f t="shared" si="12"/>
        <v>102776.06999999995</v>
      </c>
    </row>
    <row r="83" spans="1:38" ht="15" thickBot="1" x14ac:dyDescent="0.25">
      <c r="A83" s="50" t="s">
        <v>393</v>
      </c>
      <c r="B83" s="50" t="s">
        <v>394</v>
      </c>
      <c r="C83" s="86">
        <v>697</v>
      </c>
      <c r="D83" s="87" t="s">
        <v>767</v>
      </c>
      <c r="E83" s="56" t="s">
        <v>1980</v>
      </c>
      <c r="F83" s="121">
        <v>452876.98</v>
      </c>
      <c r="G83" s="121">
        <v>0</v>
      </c>
      <c r="H83" s="121">
        <v>5229.7700000000004</v>
      </c>
      <c r="I83" s="56">
        <v>295481.37</v>
      </c>
      <c r="J83" s="56">
        <v>53423.92</v>
      </c>
      <c r="L83" s="270">
        <v>19903.09</v>
      </c>
      <c r="N83" s="270">
        <v>3</v>
      </c>
      <c r="R83" s="56">
        <v>123193.16</v>
      </c>
      <c r="S83" s="98">
        <v>230080.38</v>
      </c>
      <c r="W83" s="98">
        <v>322730.40000000002</v>
      </c>
      <c r="X83" s="98">
        <v>990</v>
      </c>
      <c r="Y83" s="122">
        <v>411350.4</v>
      </c>
      <c r="AB83" s="122">
        <v>87867.6</v>
      </c>
      <c r="AC83" s="122">
        <v>15882.32</v>
      </c>
      <c r="AG83" s="97">
        <f t="shared" si="7"/>
        <v>458106.75</v>
      </c>
      <c r="AH83" s="63">
        <f t="shared" si="8"/>
        <v>19906.09</v>
      </c>
      <c r="AI83" s="64">
        <f t="shared" si="9"/>
        <v>438200.66</v>
      </c>
      <c r="AJ83" s="60">
        <f t="shared" si="10"/>
        <v>553800.78</v>
      </c>
      <c r="AK83" s="59">
        <f t="shared" si="11"/>
        <v>515100.32</v>
      </c>
      <c r="AL83" s="69">
        <f t="shared" si="12"/>
        <v>38700.460000000021</v>
      </c>
    </row>
    <row r="84" spans="1:38" ht="15" thickBot="1" x14ac:dyDescent="0.25">
      <c r="A84" s="50" t="s">
        <v>393</v>
      </c>
      <c r="B84" s="50" t="s">
        <v>394</v>
      </c>
      <c r="C84" s="86">
        <v>783</v>
      </c>
      <c r="D84" s="87" t="s">
        <v>768</v>
      </c>
      <c r="E84" s="56" t="s">
        <v>2025</v>
      </c>
      <c r="F84" s="121">
        <v>483705.92</v>
      </c>
      <c r="G84" s="121">
        <v>0</v>
      </c>
      <c r="H84" s="121">
        <v>11422.45</v>
      </c>
      <c r="I84" s="56">
        <v>361604.68</v>
      </c>
      <c r="J84" s="56">
        <v>16373.24</v>
      </c>
      <c r="L84" s="270">
        <v>47149.77</v>
      </c>
      <c r="N84" s="270">
        <v>10</v>
      </c>
      <c r="O84" s="56">
        <v>3960</v>
      </c>
      <c r="R84" s="56">
        <v>2101746.27</v>
      </c>
      <c r="S84" s="98">
        <v>346781.27</v>
      </c>
      <c r="W84" s="98">
        <v>283022</v>
      </c>
      <c r="X84" s="98">
        <v>120</v>
      </c>
      <c r="Y84" s="122">
        <v>407687</v>
      </c>
      <c r="AB84" s="122">
        <v>77365.75</v>
      </c>
      <c r="AC84" s="122">
        <v>38921.32</v>
      </c>
      <c r="AF84" s="122">
        <v>500</v>
      </c>
      <c r="AG84" s="97">
        <f t="shared" si="7"/>
        <v>495128.37</v>
      </c>
      <c r="AH84" s="63">
        <f t="shared" si="8"/>
        <v>47159.77</v>
      </c>
      <c r="AI84" s="64">
        <f t="shared" si="9"/>
        <v>447968.6</v>
      </c>
      <c r="AJ84" s="60">
        <f t="shared" si="10"/>
        <v>629923.27</v>
      </c>
      <c r="AK84" s="59">
        <f t="shared" si="11"/>
        <v>524474.07000000007</v>
      </c>
      <c r="AL84" s="69">
        <f t="shared" si="12"/>
        <v>105449.19999999995</v>
      </c>
    </row>
    <row r="85" spans="1:38" ht="15" thickBot="1" x14ac:dyDescent="0.25">
      <c r="A85" s="50" t="s">
        <v>397</v>
      </c>
      <c r="B85" s="50" t="s">
        <v>398</v>
      </c>
      <c r="C85" s="86">
        <v>3757</v>
      </c>
      <c r="D85" s="87" t="s">
        <v>769</v>
      </c>
      <c r="E85" s="56" t="s">
        <v>1981</v>
      </c>
      <c r="F85" s="121">
        <v>391114.63</v>
      </c>
      <c r="G85" s="121">
        <v>0</v>
      </c>
      <c r="H85" s="121">
        <v>65682.55</v>
      </c>
      <c r="I85" s="56">
        <v>1033021.4399999999</v>
      </c>
      <c r="J85" s="56">
        <v>119562.46</v>
      </c>
      <c r="M85" s="270">
        <v>21</v>
      </c>
      <c r="R85" s="56">
        <v>1047464</v>
      </c>
      <c r="S85" s="98">
        <v>522017.65</v>
      </c>
      <c r="W85" s="98">
        <v>421251.8</v>
      </c>
      <c r="Y85" s="122">
        <v>571811.80000000005</v>
      </c>
      <c r="AB85" s="122">
        <v>120875.22</v>
      </c>
      <c r="AC85" s="122">
        <v>44835.42</v>
      </c>
      <c r="AG85" s="97">
        <f t="shared" si="7"/>
        <v>456797.18</v>
      </c>
      <c r="AH85" s="63">
        <f t="shared" si="8"/>
        <v>21</v>
      </c>
      <c r="AI85" s="64">
        <f t="shared" si="9"/>
        <v>456776.18</v>
      </c>
      <c r="AJ85" s="60">
        <f t="shared" si="10"/>
        <v>943269.45</v>
      </c>
      <c r="AK85" s="59">
        <f t="shared" si="11"/>
        <v>737522.44000000006</v>
      </c>
      <c r="AL85" s="69">
        <f t="shared" si="12"/>
        <v>205747.00999999989</v>
      </c>
    </row>
    <row r="86" spans="1:38" ht="15" thickBot="1" x14ac:dyDescent="0.25">
      <c r="A86" s="50" t="s">
        <v>397</v>
      </c>
      <c r="B86" s="50" t="s">
        <v>398</v>
      </c>
      <c r="C86" s="86">
        <v>7605</v>
      </c>
      <c r="D86" s="87" t="s">
        <v>770</v>
      </c>
      <c r="E86" s="56" t="s">
        <v>1982</v>
      </c>
      <c r="F86" s="121">
        <v>354423.38</v>
      </c>
      <c r="G86" s="121">
        <v>0</v>
      </c>
      <c r="H86" s="121">
        <v>62380.61</v>
      </c>
      <c r="I86" s="56">
        <v>3762014.2</v>
      </c>
      <c r="J86" s="56">
        <v>361223.16</v>
      </c>
      <c r="K86" s="270">
        <v>0</v>
      </c>
      <c r="M86" s="270">
        <v>197100.9</v>
      </c>
      <c r="R86" s="56">
        <v>14214425</v>
      </c>
      <c r="S86" s="98">
        <v>959334.15</v>
      </c>
      <c r="U86" s="98">
        <v>145.69999999999999</v>
      </c>
      <c r="Y86" s="122">
        <v>347119</v>
      </c>
      <c r="Z86" s="122">
        <v>132034</v>
      </c>
      <c r="AA86" s="122">
        <v>6863</v>
      </c>
      <c r="AB86" s="122">
        <v>785886.95</v>
      </c>
      <c r="AC86" s="122">
        <v>174113.75</v>
      </c>
      <c r="AF86" s="122">
        <v>102800</v>
      </c>
      <c r="AG86" s="97">
        <f t="shared" si="7"/>
        <v>416803.99</v>
      </c>
      <c r="AH86" s="63">
        <f t="shared" si="8"/>
        <v>197100.9</v>
      </c>
      <c r="AI86" s="64">
        <f t="shared" si="9"/>
        <v>219703.09</v>
      </c>
      <c r="AJ86" s="60">
        <f t="shared" si="10"/>
        <v>959479.85</v>
      </c>
      <c r="AK86" s="59">
        <f t="shared" si="11"/>
        <v>1548816.7</v>
      </c>
      <c r="AL86" s="69">
        <f t="shared" si="12"/>
        <v>-589336.85</v>
      </c>
    </row>
    <row r="87" spans="1:38" ht="15" thickBot="1" x14ac:dyDescent="0.25">
      <c r="A87" s="50" t="s">
        <v>397</v>
      </c>
      <c r="B87" s="50" t="s">
        <v>398</v>
      </c>
      <c r="C87" s="86">
        <v>7029</v>
      </c>
      <c r="D87" s="87" t="s">
        <v>771</v>
      </c>
      <c r="E87" s="56" t="s">
        <v>1983</v>
      </c>
      <c r="F87" s="121">
        <v>1268549.6399999999</v>
      </c>
      <c r="H87" s="121">
        <v>66272.679999999993</v>
      </c>
      <c r="I87" s="56">
        <v>1157159.8600000001</v>
      </c>
      <c r="J87" s="56">
        <v>300491.21999999997</v>
      </c>
      <c r="R87" s="56">
        <v>1212550.31</v>
      </c>
      <c r="S87" s="98">
        <v>1567312.66</v>
      </c>
      <c r="W87" s="98">
        <v>756868</v>
      </c>
      <c r="Y87" s="122">
        <v>1359653</v>
      </c>
      <c r="AB87" s="122">
        <v>208531.39</v>
      </c>
      <c r="AC87" s="122">
        <v>93432.31</v>
      </c>
      <c r="AG87" s="97">
        <f t="shared" si="7"/>
        <v>1334822.3199999998</v>
      </c>
      <c r="AH87" s="63">
        <f t="shared" si="8"/>
        <v>0</v>
      </c>
      <c r="AI87" s="64">
        <f t="shared" si="9"/>
        <v>1334822.3199999998</v>
      </c>
      <c r="AJ87" s="60">
        <f t="shared" si="10"/>
        <v>2324180.66</v>
      </c>
      <c r="AK87" s="59">
        <f t="shared" si="11"/>
        <v>1661616.7000000002</v>
      </c>
      <c r="AL87" s="69">
        <f t="shared" si="12"/>
        <v>662563.96</v>
      </c>
    </row>
    <row r="88" spans="1:38" ht="15" thickBot="1" x14ac:dyDescent="0.25">
      <c r="A88" s="50" t="s">
        <v>397</v>
      </c>
      <c r="B88" s="50" t="s">
        <v>398</v>
      </c>
      <c r="C88" s="86">
        <v>4650</v>
      </c>
      <c r="D88" s="87" t="s">
        <v>772</v>
      </c>
      <c r="E88" s="56" t="s">
        <v>1984</v>
      </c>
      <c r="F88" s="121">
        <v>457185.63</v>
      </c>
      <c r="G88" s="121">
        <v>0</v>
      </c>
      <c r="H88" s="121">
        <v>99417.43</v>
      </c>
      <c r="I88" s="56">
        <v>3366917.85</v>
      </c>
      <c r="J88" s="56">
        <v>174553.12</v>
      </c>
      <c r="M88" s="270">
        <v>131988</v>
      </c>
      <c r="Q88" s="56">
        <v>225567.45</v>
      </c>
      <c r="R88" s="56">
        <v>1047464</v>
      </c>
      <c r="S88" s="98">
        <v>567282.61</v>
      </c>
      <c r="W88" s="98">
        <v>651404</v>
      </c>
      <c r="Y88" s="122">
        <v>964824</v>
      </c>
      <c r="AB88" s="122">
        <v>105340.38</v>
      </c>
      <c r="AC88" s="122">
        <v>92581.75</v>
      </c>
      <c r="AF88" s="122">
        <v>63260</v>
      </c>
      <c r="AG88" s="97">
        <f t="shared" si="7"/>
        <v>556603.06000000006</v>
      </c>
      <c r="AH88" s="63">
        <f t="shared" si="8"/>
        <v>131988</v>
      </c>
      <c r="AI88" s="64">
        <f t="shared" si="9"/>
        <v>424615.06000000006</v>
      </c>
      <c r="AJ88" s="60">
        <f t="shared" si="10"/>
        <v>1218686.6099999999</v>
      </c>
      <c r="AK88" s="59">
        <f t="shared" si="11"/>
        <v>1226006.1299999999</v>
      </c>
      <c r="AL88" s="69">
        <f t="shared" si="12"/>
        <v>-7319.5200000000186</v>
      </c>
    </row>
    <row r="89" spans="1:38" ht="15" thickBot="1" x14ac:dyDescent="0.25">
      <c r="A89" s="50" t="s">
        <v>397</v>
      </c>
      <c r="B89" s="50" t="s">
        <v>398</v>
      </c>
      <c r="C89" s="86">
        <v>3899</v>
      </c>
      <c r="D89" s="87" t="s">
        <v>773</v>
      </c>
      <c r="E89" s="56" t="s">
        <v>1985</v>
      </c>
      <c r="F89" s="121">
        <v>207253.53</v>
      </c>
      <c r="G89" s="121">
        <v>2300</v>
      </c>
      <c r="H89" s="121">
        <v>398620.18</v>
      </c>
      <c r="I89" s="56">
        <v>1859370.09</v>
      </c>
      <c r="J89" s="56">
        <v>333148.05</v>
      </c>
      <c r="O89" s="56">
        <v>124684</v>
      </c>
      <c r="R89" s="56">
        <v>2617329.11</v>
      </c>
      <c r="S89" s="98">
        <v>642490.74</v>
      </c>
      <c r="W89" s="98">
        <v>345480</v>
      </c>
      <c r="Y89" s="122">
        <v>638413</v>
      </c>
      <c r="AA89" s="122">
        <v>3650</v>
      </c>
      <c r="AB89" s="122">
        <v>226945.41</v>
      </c>
      <c r="AC89" s="122">
        <v>79288.070000000007</v>
      </c>
      <c r="AG89" s="97">
        <f t="shared" si="7"/>
        <v>608173.71</v>
      </c>
      <c r="AH89" s="63">
        <f t="shared" si="8"/>
        <v>0</v>
      </c>
      <c r="AI89" s="64">
        <f t="shared" si="9"/>
        <v>608173.71</v>
      </c>
      <c r="AJ89" s="60">
        <f t="shared" si="10"/>
        <v>987970.74</v>
      </c>
      <c r="AK89" s="59">
        <f t="shared" si="11"/>
        <v>948296.48</v>
      </c>
      <c r="AL89" s="69">
        <f t="shared" si="12"/>
        <v>39674.260000000009</v>
      </c>
    </row>
    <row r="90" spans="1:38" ht="15" thickBot="1" x14ac:dyDescent="0.25">
      <c r="A90" s="50" t="s">
        <v>397</v>
      </c>
      <c r="B90" s="50" t="s">
        <v>398</v>
      </c>
      <c r="C90" s="86">
        <v>1800</v>
      </c>
      <c r="D90" s="87" t="s">
        <v>774</v>
      </c>
      <c r="E90" s="56" t="s">
        <v>1986</v>
      </c>
      <c r="F90" s="121">
        <v>229704.44</v>
      </c>
      <c r="G90" s="121">
        <v>21243.75</v>
      </c>
      <c r="H90" s="121">
        <v>26018.13</v>
      </c>
      <c r="I90" s="56">
        <v>306849.14</v>
      </c>
      <c r="J90" s="56">
        <v>68336</v>
      </c>
      <c r="K90" s="270">
        <v>9450</v>
      </c>
      <c r="P90" s="56">
        <v>-472911.46</v>
      </c>
      <c r="Q90" s="56">
        <v>1814.86</v>
      </c>
      <c r="R90" s="56">
        <v>1047464</v>
      </c>
      <c r="S90" s="98">
        <v>303721.40999999997</v>
      </c>
      <c r="W90" s="98">
        <v>195040</v>
      </c>
      <c r="Y90" s="122">
        <v>324130</v>
      </c>
      <c r="AB90" s="122">
        <v>82145.61</v>
      </c>
      <c r="AC90" s="122">
        <v>23241.74</v>
      </c>
      <c r="AG90" s="97">
        <f t="shared" si="7"/>
        <v>276966.32</v>
      </c>
      <c r="AH90" s="63">
        <f t="shared" si="8"/>
        <v>9450</v>
      </c>
      <c r="AI90" s="64">
        <f t="shared" si="9"/>
        <v>267516.32</v>
      </c>
      <c r="AJ90" s="60">
        <f t="shared" si="10"/>
        <v>498761.41</v>
      </c>
      <c r="AK90" s="59">
        <f t="shared" si="11"/>
        <v>429517.35</v>
      </c>
      <c r="AL90" s="69">
        <f t="shared" si="12"/>
        <v>69244.06</v>
      </c>
    </row>
    <row r="91" spans="1:38" ht="15" thickBot="1" x14ac:dyDescent="0.25">
      <c r="A91" s="50" t="s">
        <v>397</v>
      </c>
      <c r="B91" s="50" t="s">
        <v>398</v>
      </c>
      <c r="C91" s="86">
        <v>5876</v>
      </c>
      <c r="D91" s="87" t="s">
        <v>775</v>
      </c>
      <c r="E91" s="56" t="s">
        <v>1987</v>
      </c>
      <c r="F91" s="121">
        <v>354569.53</v>
      </c>
      <c r="G91" s="121">
        <v>0</v>
      </c>
      <c r="H91" s="121">
        <v>347314.79</v>
      </c>
      <c r="I91" s="56">
        <v>8708392.1999999993</v>
      </c>
      <c r="J91" s="56">
        <v>180880.19</v>
      </c>
      <c r="K91" s="270">
        <v>21000</v>
      </c>
      <c r="L91" s="270">
        <v>46425</v>
      </c>
      <c r="M91" s="270">
        <v>231481</v>
      </c>
      <c r="N91" s="270">
        <v>0.27</v>
      </c>
      <c r="R91" s="56">
        <v>1215671.21</v>
      </c>
      <c r="S91" s="98">
        <v>790570.52</v>
      </c>
      <c r="W91" s="98">
        <v>632600</v>
      </c>
      <c r="Y91" s="122">
        <v>1108560</v>
      </c>
      <c r="AB91" s="122">
        <v>229817.87</v>
      </c>
      <c r="AC91" s="122">
        <v>106327.53</v>
      </c>
      <c r="AF91" s="122">
        <v>30000</v>
      </c>
      <c r="AG91" s="97">
        <f t="shared" si="7"/>
        <v>701884.32000000007</v>
      </c>
      <c r="AH91" s="63">
        <f t="shared" si="8"/>
        <v>298906.27</v>
      </c>
      <c r="AI91" s="64">
        <f t="shared" si="9"/>
        <v>402978.05000000005</v>
      </c>
      <c r="AJ91" s="60">
        <f t="shared" si="10"/>
        <v>1423170.52</v>
      </c>
      <c r="AK91" s="59">
        <f t="shared" si="11"/>
        <v>1474705.4000000001</v>
      </c>
      <c r="AL91" s="69">
        <f t="shared" si="12"/>
        <v>-51534.880000000121</v>
      </c>
    </row>
    <row r="92" spans="1:38" ht="15" thickBot="1" x14ac:dyDescent="0.25">
      <c r="A92" s="50" t="s">
        <v>397</v>
      </c>
      <c r="B92" s="50" t="s">
        <v>398</v>
      </c>
      <c r="C92" s="86">
        <v>1689</v>
      </c>
      <c r="D92" s="87" t="s">
        <v>776</v>
      </c>
      <c r="E92" s="56" t="s">
        <v>1988</v>
      </c>
      <c r="F92" s="121">
        <v>177069.4</v>
      </c>
      <c r="G92" s="121">
        <v>2220</v>
      </c>
      <c r="H92" s="121">
        <v>35176</v>
      </c>
      <c r="I92" s="56">
        <v>1187166.04</v>
      </c>
      <c r="J92" s="56">
        <v>86439.43</v>
      </c>
      <c r="K92" s="270">
        <v>23140</v>
      </c>
      <c r="L92" s="270">
        <v>21384.26</v>
      </c>
      <c r="M92" s="270">
        <v>18</v>
      </c>
      <c r="N92" s="270">
        <v>18.64</v>
      </c>
      <c r="O92" s="56">
        <v>23615</v>
      </c>
      <c r="P92" s="56">
        <v>-134642.35</v>
      </c>
      <c r="Q92" s="56">
        <v>-138294.18</v>
      </c>
      <c r="R92" s="56">
        <v>1849378.08</v>
      </c>
      <c r="S92" s="98">
        <v>192473.29</v>
      </c>
      <c r="W92" s="98">
        <v>485160</v>
      </c>
      <c r="Y92" s="122">
        <v>585967</v>
      </c>
      <c r="Z92" s="122">
        <v>4020</v>
      </c>
      <c r="AB92" s="122">
        <v>98595.1</v>
      </c>
      <c r="AC92" s="122">
        <v>64475</v>
      </c>
      <c r="AG92" s="97">
        <f t="shared" si="7"/>
        <v>214465.4</v>
      </c>
      <c r="AH92" s="63">
        <f t="shared" si="8"/>
        <v>44560.899999999994</v>
      </c>
      <c r="AI92" s="64">
        <f t="shared" si="9"/>
        <v>169904.5</v>
      </c>
      <c r="AJ92" s="60">
        <f t="shared" si="10"/>
        <v>677633.29</v>
      </c>
      <c r="AK92" s="59">
        <f t="shared" si="11"/>
        <v>753057.1</v>
      </c>
      <c r="AL92" s="69">
        <f t="shared" si="12"/>
        <v>-75423.809999999939</v>
      </c>
    </row>
    <row r="93" spans="1:38" ht="15" thickBot="1" x14ac:dyDescent="0.25">
      <c r="A93" s="50" t="s">
        <v>397</v>
      </c>
      <c r="B93" s="50" t="s">
        <v>398</v>
      </c>
      <c r="C93" s="86">
        <v>3572</v>
      </c>
      <c r="D93" s="87" t="s">
        <v>777</v>
      </c>
      <c r="E93" s="56" t="s">
        <v>1989</v>
      </c>
      <c r="F93" s="121">
        <v>390152.55</v>
      </c>
      <c r="G93" s="121">
        <v>40282.75</v>
      </c>
      <c r="H93" s="121">
        <v>47727.46</v>
      </c>
      <c r="I93" s="56">
        <v>1441186.3</v>
      </c>
      <c r="J93" s="56">
        <v>156321.42000000001</v>
      </c>
      <c r="N93" s="270">
        <v>0</v>
      </c>
      <c r="R93" s="56">
        <v>281440</v>
      </c>
      <c r="S93" s="98">
        <v>616912.25</v>
      </c>
      <c r="Y93" s="122">
        <v>284590</v>
      </c>
      <c r="AB93" s="122">
        <v>150176.35</v>
      </c>
      <c r="AC93" s="122">
        <v>106529.48</v>
      </c>
      <c r="AG93" s="97">
        <f t="shared" si="7"/>
        <v>478162.76</v>
      </c>
      <c r="AH93" s="63">
        <f t="shared" si="8"/>
        <v>0</v>
      </c>
      <c r="AI93" s="64">
        <f t="shared" si="9"/>
        <v>478162.76</v>
      </c>
      <c r="AJ93" s="60">
        <f t="shared" si="10"/>
        <v>616912.25</v>
      </c>
      <c r="AK93" s="59">
        <f t="shared" si="11"/>
        <v>541295.82999999996</v>
      </c>
      <c r="AL93" s="69">
        <f t="shared" si="12"/>
        <v>75616.420000000042</v>
      </c>
    </row>
    <row r="94" spans="1:38" ht="15" thickBot="1" x14ac:dyDescent="0.25">
      <c r="A94" s="50" t="s">
        <v>397</v>
      </c>
      <c r="B94" s="50" t="s">
        <v>398</v>
      </c>
      <c r="C94" s="86">
        <v>3222</v>
      </c>
      <c r="D94" s="87" t="s">
        <v>778</v>
      </c>
      <c r="E94" s="56" t="s">
        <v>1990</v>
      </c>
      <c r="F94" s="121">
        <v>278309.23</v>
      </c>
      <c r="G94" s="121">
        <v>0</v>
      </c>
      <c r="H94" s="121">
        <v>215731.24</v>
      </c>
      <c r="I94" s="56">
        <v>3361732.94</v>
      </c>
      <c r="J94" s="56">
        <v>485497.95</v>
      </c>
      <c r="Q94" s="56">
        <v>728.72</v>
      </c>
      <c r="R94" s="56">
        <v>2812906.16</v>
      </c>
      <c r="S94" s="98">
        <v>496896.24</v>
      </c>
      <c r="W94" s="98">
        <v>557800</v>
      </c>
      <c r="Y94" s="122">
        <v>735910</v>
      </c>
      <c r="Z94" s="122">
        <v>24000</v>
      </c>
      <c r="AB94" s="122">
        <v>180881.71</v>
      </c>
      <c r="AC94" s="122">
        <v>147963.31</v>
      </c>
      <c r="AG94" s="97">
        <f t="shared" si="7"/>
        <v>494040.47</v>
      </c>
      <c r="AH94" s="63">
        <f t="shared" si="8"/>
        <v>0</v>
      </c>
      <c r="AI94" s="64">
        <f t="shared" si="9"/>
        <v>494040.47</v>
      </c>
      <c r="AJ94" s="60">
        <f t="shared" si="10"/>
        <v>1054696.24</v>
      </c>
      <c r="AK94" s="59">
        <f t="shared" si="11"/>
        <v>1088755.02</v>
      </c>
      <c r="AL94" s="69">
        <f t="shared" si="12"/>
        <v>-34058.780000000028</v>
      </c>
    </row>
    <row r="95" spans="1:38" ht="15" thickBot="1" x14ac:dyDescent="0.25">
      <c r="A95" s="50" t="s">
        <v>397</v>
      </c>
      <c r="B95" s="50" t="s">
        <v>398</v>
      </c>
      <c r="C95" s="86">
        <v>3078</v>
      </c>
      <c r="D95" s="87" t="s">
        <v>779</v>
      </c>
      <c r="E95" s="56" t="s">
        <v>1991</v>
      </c>
      <c r="F95" s="121">
        <v>258045.36</v>
      </c>
      <c r="G95" s="121">
        <v>0</v>
      </c>
      <c r="H95" s="121">
        <v>7286.59</v>
      </c>
      <c r="I95" s="56">
        <v>-941189.95</v>
      </c>
      <c r="J95" s="56">
        <v>-121997.37</v>
      </c>
      <c r="K95" s="270">
        <v>36170</v>
      </c>
      <c r="L95" s="270">
        <v>250</v>
      </c>
      <c r="M95" s="270">
        <v>18395</v>
      </c>
      <c r="O95" s="56">
        <v>13108</v>
      </c>
      <c r="R95" s="56">
        <v>1047464</v>
      </c>
      <c r="S95" s="98">
        <v>438608.9</v>
      </c>
      <c r="W95" s="98">
        <v>362720</v>
      </c>
      <c r="Y95" s="122">
        <v>537390</v>
      </c>
      <c r="AB95" s="122">
        <v>151732.26</v>
      </c>
      <c r="AC95" s="122">
        <v>72473.919999999998</v>
      </c>
      <c r="AG95" s="97">
        <f t="shared" si="7"/>
        <v>265331.95</v>
      </c>
      <c r="AH95" s="63">
        <f t="shared" si="8"/>
        <v>54815</v>
      </c>
      <c r="AI95" s="64">
        <f t="shared" si="9"/>
        <v>210516.95</v>
      </c>
      <c r="AJ95" s="60">
        <f t="shared" si="10"/>
        <v>801328.9</v>
      </c>
      <c r="AK95" s="59">
        <f t="shared" si="11"/>
        <v>761596.18</v>
      </c>
      <c r="AL95" s="69">
        <f t="shared" si="12"/>
        <v>39732.719999999972</v>
      </c>
    </row>
    <row r="96" spans="1:38" ht="15" thickBot="1" x14ac:dyDescent="0.25">
      <c r="A96" s="50" t="s">
        <v>397</v>
      </c>
      <c r="B96" s="50" t="s">
        <v>398</v>
      </c>
      <c r="C96" s="86">
        <v>4264</v>
      </c>
      <c r="D96" s="87" t="s">
        <v>780</v>
      </c>
      <c r="E96" s="56" t="s">
        <v>1992</v>
      </c>
      <c r="F96" s="121">
        <v>342307.38</v>
      </c>
      <c r="G96" s="121">
        <v>0</v>
      </c>
      <c r="H96" s="121">
        <v>43964.74</v>
      </c>
      <c r="I96" s="56">
        <v>1031889.68</v>
      </c>
      <c r="J96" s="56">
        <v>494887.53</v>
      </c>
      <c r="M96" s="270">
        <v>23615</v>
      </c>
      <c r="R96" s="56">
        <v>1334838.29</v>
      </c>
      <c r="S96" s="98">
        <v>696712.85</v>
      </c>
      <c r="Y96" s="122">
        <v>353480</v>
      </c>
      <c r="AB96" s="122">
        <v>131948.18</v>
      </c>
      <c r="AC96" s="122">
        <v>65805.119999999995</v>
      </c>
      <c r="AG96" s="97">
        <f t="shared" si="7"/>
        <v>386272.12</v>
      </c>
      <c r="AH96" s="63">
        <f t="shared" si="8"/>
        <v>23615</v>
      </c>
      <c r="AI96" s="64">
        <f t="shared" si="9"/>
        <v>362657.12</v>
      </c>
      <c r="AJ96" s="60">
        <f t="shared" si="10"/>
        <v>696712.85</v>
      </c>
      <c r="AK96" s="59">
        <f t="shared" si="11"/>
        <v>551233.30000000005</v>
      </c>
      <c r="AL96" s="69">
        <f t="shared" si="12"/>
        <v>145479.54999999993</v>
      </c>
    </row>
    <row r="97" spans="1:38" ht="15" thickBot="1" x14ac:dyDescent="0.25">
      <c r="A97" s="50" t="s">
        <v>397</v>
      </c>
      <c r="B97" s="50" t="s">
        <v>398</v>
      </c>
      <c r="C97" s="86">
        <v>5763</v>
      </c>
      <c r="D97" s="87" t="s">
        <v>781</v>
      </c>
      <c r="E97" s="56" t="s">
        <v>1993</v>
      </c>
      <c r="F97" s="121">
        <v>382083.52</v>
      </c>
      <c r="G97" s="121">
        <v>3656</v>
      </c>
      <c r="H97" s="121">
        <v>295689.59999999998</v>
      </c>
      <c r="I97" s="56">
        <v>1602498.14</v>
      </c>
      <c r="J97" s="56">
        <v>1198964.73</v>
      </c>
      <c r="O97" s="56">
        <v>9359</v>
      </c>
      <c r="Q97" s="56">
        <v>2612076.5099999998</v>
      </c>
      <c r="R97" s="56">
        <v>613325.81999999995</v>
      </c>
      <c r="S97" s="98">
        <v>812292.64</v>
      </c>
      <c r="T97" s="98">
        <v>180</v>
      </c>
      <c r="W97" s="98">
        <v>191400</v>
      </c>
      <c r="X97" s="98">
        <v>3113</v>
      </c>
      <c r="Y97" s="122">
        <v>487207</v>
      </c>
      <c r="AB97" s="122">
        <v>109646.38</v>
      </c>
      <c r="AC97" s="122">
        <v>79201.600000000006</v>
      </c>
      <c r="AG97" s="97">
        <f t="shared" si="7"/>
        <v>681429.12</v>
      </c>
      <c r="AH97" s="63">
        <f t="shared" si="8"/>
        <v>0</v>
      </c>
      <c r="AI97" s="64">
        <f t="shared" si="9"/>
        <v>681429.12</v>
      </c>
      <c r="AJ97" s="60">
        <f t="shared" si="10"/>
        <v>1006985.64</v>
      </c>
      <c r="AK97" s="59">
        <f t="shared" si="11"/>
        <v>676054.98</v>
      </c>
      <c r="AL97" s="69">
        <f t="shared" si="12"/>
        <v>330930.66000000003</v>
      </c>
    </row>
    <row r="98" spans="1:38" ht="15" thickBot="1" x14ac:dyDescent="0.25">
      <c r="A98" s="50" t="s">
        <v>397</v>
      </c>
      <c r="B98" s="50" t="s">
        <v>398</v>
      </c>
      <c r="C98" s="86">
        <v>3934</v>
      </c>
      <c r="D98" s="87" t="s">
        <v>782</v>
      </c>
      <c r="E98" s="56" t="s">
        <v>1994</v>
      </c>
      <c r="F98" s="121">
        <v>604559.93000000005</v>
      </c>
      <c r="G98" s="121">
        <v>0</v>
      </c>
      <c r="H98" s="121">
        <v>126208.23</v>
      </c>
      <c r="I98" s="56">
        <v>1032760.2</v>
      </c>
      <c r="J98" s="56">
        <v>64883.68</v>
      </c>
      <c r="R98" s="56">
        <v>1790978.12</v>
      </c>
      <c r="S98" s="98">
        <v>631907.15</v>
      </c>
      <c r="W98" s="98">
        <v>521330.8</v>
      </c>
      <c r="Y98" s="122">
        <v>755330.8</v>
      </c>
      <c r="AA98" s="122">
        <v>13606</v>
      </c>
      <c r="AB98" s="122">
        <v>131834.26</v>
      </c>
      <c r="AC98" s="122">
        <v>62670.68</v>
      </c>
      <c r="AF98" s="122">
        <v>3780</v>
      </c>
      <c r="AG98" s="97">
        <f t="shared" si="7"/>
        <v>730768.16</v>
      </c>
      <c r="AH98" s="63">
        <f t="shared" si="8"/>
        <v>0</v>
      </c>
      <c r="AI98" s="64">
        <f t="shared" si="9"/>
        <v>730768.16</v>
      </c>
      <c r="AJ98" s="60">
        <f t="shared" si="10"/>
        <v>1153237.95</v>
      </c>
      <c r="AK98" s="59">
        <f t="shared" si="11"/>
        <v>967221.74000000011</v>
      </c>
      <c r="AL98" s="69">
        <f t="shared" si="12"/>
        <v>186016.20999999985</v>
      </c>
    </row>
    <row r="99" spans="1:38" ht="15" thickBot="1" x14ac:dyDescent="0.25">
      <c r="A99" s="50" t="s">
        <v>397</v>
      </c>
      <c r="B99" s="50" t="s">
        <v>398</v>
      </c>
      <c r="C99" s="86">
        <v>5633</v>
      </c>
      <c r="D99" s="87" t="s">
        <v>783</v>
      </c>
      <c r="E99" s="56" t="s">
        <v>1995</v>
      </c>
      <c r="F99" s="121">
        <v>1570933.81</v>
      </c>
      <c r="G99" s="121">
        <v>0</v>
      </c>
      <c r="H99" s="121">
        <v>117376.87</v>
      </c>
      <c r="I99" s="56">
        <v>4086812.65</v>
      </c>
      <c r="J99" s="56">
        <v>1292559.82</v>
      </c>
      <c r="K99" s="270">
        <v>0</v>
      </c>
      <c r="N99" s="270">
        <v>0</v>
      </c>
      <c r="O99" s="56">
        <v>164284</v>
      </c>
      <c r="R99" s="56">
        <v>1047464</v>
      </c>
      <c r="S99" s="98">
        <v>1647437.24</v>
      </c>
      <c r="U99" s="98">
        <v>2044.92</v>
      </c>
      <c r="W99" s="98">
        <v>543680</v>
      </c>
      <c r="Y99" s="122">
        <v>797600</v>
      </c>
      <c r="AB99" s="122">
        <v>295607.19</v>
      </c>
      <c r="AC99" s="122">
        <v>243900.2</v>
      </c>
      <c r="AG99" s="97">
        <f t="shared" si="7"/>
        <v>1688310.6800000002</v>
      </c>
      <c r="AH99" s="63">
        <f t="shared" si="8"/>
        <v>0</v>
      </c>
      <c r="AI99" s="64">
        <f t="shared" si="9"/>
        <v>1688310.6800000002</v>
      </c>
      <c r="AJ99" s="60">
        <f t="shared" si="10"/>
        <v>2193162.16</v>
      </c>
      <c r="AK99" s="59">
        <f t="shared" si="11"/>
        <v>1337107.3899999999</v>
      </c>
      <c r="AL99" s="69">
        <f t="shared" si="12"/>
        <v>856054.77000000025</v>
      </c>
    </row>
    <row r="100" spans="1:38" ht="15" thickBot="1" x14ac:dyDescent="0.25">
      <c r="A100" s="50" t="s">
        <v>397</v>
      </c>
      <c r="B100" s="50" t="s">
        <v>398</v>
      </c>
      <c r="C100" s="86">
        <v>3215</v>
      </c>
      <c r="D100" s="87" t="s">
        <v>784</v>
      </c>
      <c r="E100" s="56" t="s">
        <v>1996</v>
      </c>
      <c r="F100" s="121">
        <v>154233.68</v>
      </c>
      <c r="G100" s="121">
        <v>0</v>
      </c>
      <c r="H100" s="121">
        <v>81452.31</v>
      </c>
      <c r="I100" s="56">
        <v>1018312.69</v>
      </c>
      <c r="J100" s="56">
        <v>132969.57</v>
      </c>
      <c r="K100" s="270">
        <v>12400</v>
      </c>
      <c r="M100" s="270">
        <v>40750</v>
      </c>
      <c r="N100" s="270">
        <v>57.67</v>
      </c>
      <c r="O100" s="56">
        <v>151225</v>
      </c>
      <c r="R100" s="56">
        <v>1768225.65</v>
      </c>
      <c r="S100" s="98">
        <v>501212.13</v>
      </c>
      <c r="Y100" s="122">
        <v>209450</v>
      </c>
      <c r="AB100" s="122">
        <v>300224.33</v>
      </c>
      <c r="AC100" s="122">
        <v>55733.19</v>
      </c>
      <c r="AG100" s="97">
        <f t="shared" si="7"/>
        <v>235685.99</v>
      </c>
      <c r="AH100" s="63">
        <f t="shared" si="8"/>
        <v>53207.67</v>
      </c>
      <c r="AI100" s="64">
        <f t="shared" si="9"/>
        <v>182478.32</v>
      </c>
      <c r="AJ100" s="60">
        <f t="shared" si="10"/>
        <v>501212.13</v>
      </c>
      <c r="AK100" s="59">
        <f t="shared" si="11"/>
        <v>565407.52</v>
      </c>
      <c r="AL100" s="69">
        <f t="shared" si="12"/>
        <v>-64195.390000000014</v>
      </c>
    </row>
    <row r="101" spans="1:38" ht="15" thickBot="1" x14ac:dyDescent="0.25">
      <c r="A101" s="50" t="s">
        <v>397</v>
      </c>
      <c r="B101" s="50" t="s">
        <v>398</v>
      </c>
      <c r="C101" s="86">
        <v>4457</v>
      </c>
      <c r="D101" s="87" t="s">
        <v>785</v>
      </c>
      <c r="E101" s="56" t="s">
        <v>2026</v>
      </c>
      <c r="F101" s="121">
        <v>392891.75</v>
      </c>
      <c r="G101" s="121">
        <v>0</v>
      </c>
      <c r="H101" s="121">
        <v>56274.97</v>
      </c>
      <c r="I101" s="56">
        <v>918766.87</v>
      </c>
      <c r="J101" s="56">
        <v>107236.95</v>
      </c>
      <c r="R101" s="56">
        <v>1440650.38</v>
      </c>
      <c r="S101" s="98">
        <v>526947.56999999995</v>
      </c>
      <c r="W101" s="98">
        <v>710680</v>
      </c>
      <c r="Y101" s="122">
        <v>909170</v>
      </c>
      <c r="AB101" s="122">
        <v>134178.64000000001</v>
      </c>
      <c r="AC101" s="122">
        <v>88502.84</v>
      </c>
      <c r="AG101" s="97">
        <f t="shared" si="7"/>
        <v>449166.72</v>
      </c>
      <c r="AH101" s="63">
        <f t="shared" si="8"/>
        <v>0</v>
      </c>
      <c r="AI101" s="64">
        <f t="shared" si="9"/>
        <v>449166.72</v>
      </c>
      <c r="AJ101" s="60">
        <f t="shared" si="10"/>
        <v>1237627.5699999998</v>
      </c>
      <c r="AK101" s="59">
        <f t="shared" si="11"/>
        <v>1131851.48</v>
      </c>
      <c r="AL101" s="69">
        <f t="shared" si="12"/>
        <v>105776.08999999985</v>
      </c>
    </row>
    <row r="102" spans="1:38" ht="15" thickBot="1" x14ac:dyDescent="0.25">
      <c r="A102" s="50" t="s">
        <v>401</v>
      </c>
      <c r="B102" s="50" t="s">
        <v>402</v>
      </c>
      <c r="C102" s="86">
        <v>2578</v>
      </c>
      <c r="D102" s="87" t="s">
        <v>786</v>
      </c>
      <c r="E102" s="56" t="s">
        <v>1997</v>
      </c>
      <c r="F102" s="121">
        <v>270746.87</v>
      </c>
      <c r="G102" s="121">
        <v>0</v>
      </c>
      <c r="H102" s="121">
        <v>33854.74</v>
      </c>
      <c r="I102" s="56">
        <v>1541688.7</v>
      </c>
      <c r="J102" s="56">
        <v>283787.65000000002</v>
      </c>
      <c r="N102" s="270">
        <v>1542.05</v>
      </c>
      <c r="R102" s="56">
        <v>2439714</v>
      </c>
      <c r="S102" s="98">
        <v>263465.09000000003</v>
      </c>
      <c r="T102" s="98">
        <v>40000</v>
      </c>
      <c r="W102" s="98">
        <v>453030</v>
      </c>
      <c r="X102" s="98">
        <v>3000</v>
      </c>
      <c r="Y102" s="122">
        <v>473610</v>
      </c>
      <c r="AB102" s="122">
        <v>133848.23000000001</v>
      </c>
      <c r="AC102" s="122">
        <v>103308.63</v>
      </c>
      <c r="AG102" s="97">
        <f t="shared" si="7"/>
        <v>304601.61</v>
      </c>
      <c r="AH102" s="63">
        <f t="shared" si="8"/>
        <v>1542.05</v>
      </c>
      <c r="AI102" s="64">
        <f t="shared" si="9"/>
        <v>303059.56</v>
      </c>
      <c r="AJ102" s="60">
        <f t="shared" si="10"/>
        <v>759495.09000000008</v>
      </c>
      <c r="AK102" s="59">
        <f t="shared" si="11"/>
        <v>710766.86</v>
      </c>
      <c r="AL102" s="69">
        <f t="shared" si="12"/>
        <v>48728.230000000098</v>
      </c>
    </row>
    <row r="103" spans="1:38" ht="15" thickBot="1" x14ac:dyDescent="0.25">
      <c r="A103" s="50" t="s">
        <v>401</v>
      </c>
      <c r="B103" s="50" t="s">
        <v>402</v>
      </c>
      <c r="C103" s="86">
        <v>5205</v>
      </c>
      <c r="D103" s="87" t="s">
        <v>787</v>
      </c>
      <c r="E103" s="56" t="s">
        <v>1998</v>
      </c>
      <c r="F103" s="121">
        <v>175305.51</v>
      </c>
      <c r="G103" s="121">
        <v>2820</v>
      </c>
      <c r="H103" s="121">
        <v>22914.240000000002</v>
      </c>
      <c r="I103" s="56">
        <v>1114047.5900000001</v>
      </c>
      <c r="J103" s="56">
        <v>137760.29999999999</v>
      </c>
      <c r="M103" s="270">
        <v>360</v>
      </c>
      <c r="N103" s="270">
        <v>1542.05</v>
      </c>
      <c r="Q103" s="56">
        <v>-3050.56</v>
      </c>
      <c r="R103" s="56">
        <v>3137825</v>
      </c>
      <c r="S103" s="98">
        <v>305906.03000000003</v>
      </c>
      <c r="W103" s="98">
        <v>652500</v>
      </c>
      <c r="Y103" s="122">
        <v>770250</v>
      </c>
      <c r="AB103" s="122">
        <v>132647.54999999999</v>
      </c>
      <c r="AC103" s="122">
        <v>88201.5</v>
      </c>
      <c r="AG103" s="97">
        <f t="shared" si="7"/>
        <v>201039.75</v>
      </c>
      <c r="AH103" s="63">
        <f t="shared" si="8"/>
        <v>1902.05</v>
      </c>
      <c r="AI103" s="64">
        <f t="shared" si="9"/>
        <v>199137.7</v>
      </c>
      <c r="AJ103" s="60">
        <f t="shared" si="10"/>
        <v>958406.03</v>
      </c>
      <c r="AK103" s="59">
        <f t="shared" si="11"/>
        <v>991099.05</v>
      </c>
      <c r="AL103" s="69">
        <f t="shared" si="12"/>
        <v>-32693.020000000019</v>
      </c>
    </row>
    <row r="104" spans="1:38" ht="15" thickBot="1" x14ac:dyDescent="0.25">
      <c r="A104" s="50" t="s">
        <v>401</v>
      </c>
      <c r="B104" s="50" t="s">
        <v>402</v>
      </c>
      <c r="C104" s="86">
        <v>2942</v>
      </c>
      <c r="D104" s="87" t="s">
        <v>788</v>
      </c>
      <c r="E104" s="56" t="s">
        <v>2001</v>
      </c>
      <c r="F104" s="121">
        <v>166732.95000000001</v>
      </c>
      <c r="G104" s="121">
        <v>0</v>
      </c>
      <c r="H104" s="121">
        <v>49067.37</v>
      </c>
      <c r="I104" s="56">
        <v>1293486.28</v>
      </c>
      <c r="J104" s="56">
        <v>384091.41</v>
      </c>
      <c r="L104" s="270">
        <v>1624.99</v>
      </c>
      <c r="N104" s="270">
        <v>3671.74</v>
      </c>
      <c r="Q104" s="56">
        <v>400555.98</v>
      </c>
      <c r="R104" s="56">
        <v>1499736.2</v>
      </c>
      <c r="S104" s="98">
        <v>577965.05000000005</v>
      </c>
      <c r="W104" s="98">
        <v>303930</v>
      </c>
      <c r="X104" s="98">
        <v>1500</v>
      </c>
      <c r="Y104" s="122">
        <v>461470</v>
      </c>
      <c r="AB104" s="122">
        <v>158577.81</v>
      </c>
      <c r="AC104" s="122">
        <v>63295.39</v>
      </c>
      <c r="AG104" s="97">
        <f t="shared" si="7"/>
        <v>215800.32000000001</v>
      </c>
      <c r="AH104" s="63">
        <f t="shared" si="8"/>
        <v>5296.73</v>
      </c>
      <c r="AI104" s="64">
        <f t="shared" si="9"/>
        <v>210503.59</v>
      </c>
      <c r="AJ104" s="60">
        <f t="shared" si="10"/>
        <v>883395.05</v>
      </c>
      <c r="AK104" s="59">
        <f t="shared" si="11"/>
        <v>683343.20000000007</v>
      </c>
      <c r="AL104" s="69">
        <f t="shared" si="12"/>
        <v>200051.84999999998</v>
      </c>
    </row>
    <row r="105" spans="1:38" ht="15" thickBot="1" x14ac:dyDescent="0.25">
      <c r="A105" s="50" t="s">
        <v>401</v>
      </c>
      <c r="B105" s="50" t="s">
        <v>402</v>
      </c>
      <c r="C105" s="86">
        <v>3193</v>
      </c>
      <c r="D105" s="87" t="s">
        <v>789</v>
      </c>
      <c r="E105" s="56" t="s">
        <v>2002</v>
      </c>
      <c r="F105" s="121">
        <v>186493.84</v>
      </c>
      <c r="G105" s="121">
        <v>0</v>
      </c>
      <c r="H105" s="121">
        <v>140185.26999999999</v>
      </c>
      <c r="I105" s="56">
        <v>627167.64</v>
      </c>
      <c r="J105" s="56">
        <v>355519.98</v>
      </c>
      <c r="L105" s="270">
        <v>2350.73</v>
      </c>
      <c r="N105" s="270">
        <v>2045.48</v>
      </c>
      <c r="Q105" s="56">
        <v>70153.490000000005</v>
      </c>
      <c r="R105" s="56">
        <v>2219622</v>
      </c>
      <c r="S105" s="98">
        <v>281020.15000000002</v>
      </c>
      <c r="U105" s="98">
        <v>16.739999999999998</v>
      </c>
      <c r="W105" s="98">
        <v>298530</v>
      </c>
      <c r="X105" s="98">
        <v>126678</v>
      </c>
      <c r="Y105" s="122">
        <v>483950</v>
      </c>
      <c r="AB105" s="122">
        <v>187775.68</v>
      </c>
      <c r="AC105" s="122">
        <v>70993.919999999998</v>
      </c>
      <c r="AG105" s="97">
        <f t="shared" si="7"/>
        <v>326679.11</v>
      </c>
      <c r="AH105" s="63">
        <f t="shared" si="8"/>
        <v>4396.21</v>
      </c>
      <c r="AI105" s="64">
        <f t="shared" si="9"/>
        <v>322282.89999999997</v>
      </c>
      <c r="AJ105" s="60">
        <f t="shared" si="10"/>
        <v>706244.89</v>
      </c>
      <c r="AK105" s="59">
        <f t="shared" si="11"/>
        <v>742719.6</v>
      </c>
      <c r="AL105" s="69">
        <f t="shared" si="12"/>
        <v>-36474.709999999963</v>
      </c>
    </row>
    <row r="106" spans="1:38" ht="15" thickBot="1" x14ac:dyDescent="0.25">
      <c r="A106" s="50" t="s">
        <v>401</v>
      </c>
      <c r="B106" s="50" t="s">
        <v>402</v>
      </c>
      <c r="C106" s="86">
        <v>4152</v>
      </c>
      <c r="D106" s="87" t="s">
        <v>790</v>
      </c>
      <c r="E106" s="56" t="s">
        <v>2004</v>
      </c>
      <c r="F106" s="121">
        <v>150050.19</v>
      </c>
      <c r="G106" s="121">
        <v>0</v>
      </c>
      <c r="H106" s="121">
        <v>47762.57</v>
      </c>
      <c r="I106" s="56">
        <v>937473.23</v>
      </c>
      <c r="J106" s="56">
        <v>308619.46999999997</v>
      </c>
      <c r="L106" s="270">
        <v>17400</v>
      </c>
      <c r="N106" s="270">
        <v>34.85</v>
      </c>
      <c r="Q106" s="56">
        <v>16000</v>
      </c>
      <c r="R106" s="56">
        <v>1687514</v>
      </c>
      <c r="S106" s="98">
        <v>338431</v>
      </c>
      <c r="W106" s="98">
        <v>167110</v>
      </c>
      <c r="Y106" s="122">
        <v>344190</v>
      </c>
      <c r="AA106" s="122">
        <v>592</v>
      </c>
      <c r="AB106" s="122">
        <v>161850.13</v>
      </c>
      <c r="AC106" s="122">
        <v>61453.26</v>
      </c>
      <c r="AG106" s="97">
        <f t="shared" si="7"/>
        <v>197812.76</v>
      </c>
      <c r="AH106" s="63">
        <f t="shared" si="8"/>
        <v>17434.849999999999</v>
      </c>
      <c r="AI106" s="64">
        <f t="shared" si="9"/>
        <v>180377.91</v>
      </c>
      <c r="AJ106" s="60">
        <f t="shared" si="10"/>
        <v>505541</v>
      </c>
      <c r="AK106" s="59">
        <f t="shared" si="11"/>
        <v>568085.39</v>
      </c>
      <c r="AL106" s="69">
        <f t="shared" si="12"/>
        <v>-62544.390000000014</v>
      </c>
    </row>
    <row r="107" spans="1:38" ht="15" thickBot="1" x14ac:dyDescent="0.25">
      <c r="A107" s="50" t="s">
        <v>405</v>
      </c>
      <c r="B107" s="50" t="s">
        <v>406</v>
      </c>
      <c r="C107" s="86">
        <v>4559</v>
      </c>
      <c r="D107" s="87" t="s">
        <v>791</v>
      </c>
      <c r="E107" s="56" t="s">
        <v>2006</v>
      </c>
      <c r="F107" s="121">
        <v>580603.67000000004</v>
      </c>
      <c r="G107" s="121">
        <v>0</v>
      </c>
      <c r="H107" s="121">
        <v>106361.32</v>
      </c>
      <c r="I107" s="56">
        <v>897290.17</v>
      </c>
      <c r="J107" s="56">
        <v>179270.86</v>
      </c>
      <c r="K107" s="270">
        <v>0</v>
      </c>
      <c r="N107" s="270">
        <v>597.42999999999995</v>
      </c>
      <c r="Q107" s="56">
        <v>2121.8000000000002</v>
      </c>
      <c r="R107" s="56">
        <v>4303318.3099999996</v>
      </c>
      <c r="S107" s="98">
        <v>601964.98</v>
      </c>
      <c r="W107" s="98">
        <v>817946</v>
      </c>
      <c r="Y107" s="122">
        <v>992236</v>
      </c>
      <c r="AB107" s="122">
        <v>190235.38</v>
      </c>
      <c r="AC107" s="122">
        <v>51053.440000000002</v>
      </c>
      <c r="AG107" s="97">
        <f t="shared" si="7"/>
        <v>686964.99</v>
      </c>
      <c r="AH107" s="63">
        <f t="shared" si="8"/>
        <v>597.42999999999995</v>
      </c>
      <c r="AI107" s="64">
        <f t="shared" si="9"/>
        <v>686367.55999999994</v>
      </c>
      <c r="AJ107" s="60">
        <f t="shared" si="10"/>
        <v>1419910.98</v>
      </c>
      <c r="AK107" s="59">
        <f t="shared" si="11"/>
        <v>1233524.8199999998</v>
      </c>
      <c r="AL107" s="69">
        <f t="shared" si="12"/>
        <v>186386.16000000015</v>
      </c>
    </row>
    <row r="108" spans="1:38" ht="15" thickBot="1" x14ac:dyDescent="0.25">
      <c r="A108" s="50" t="s">
        <v>405</v>
      </c>
      <c r="B108" s="50" t="s">
        <v>406</v>
      </c>
      <c r="C108" s="86">
        <v>1402</v>
      </c>
      <c r="D108" s="87" t="s">
        <v>792</v>
      </c>
      <c r="E108" s="56" t="s">
        <v>2007</v>
      </c>
      <c r="F108" s="121">
        <v>316696.93</v>
      </c>
      <c r="G108" s="121">
        <v>0</v>
      </c>
      <c r="H108" s="121">
        <v>37080.71</v>
      </c>
      <c r="I108" s="56">
        <v>726493.99</v>
      </c>
      <c r="J108" s="56">
        <v>178164.35</v>
      </c>
      <c r="K108" s="270">
        <v>0</v>
      </c>
      <c r="L108" s="270">
        <v>30368.85</v>
      </c>
      <c r="N108" s="270">
        <v>448.72</v>
      </c>
      <c r="Q108" s="56">
        <v>10700</v>
      </c>
      <c r="R108" s="56">
        <v>2346487</v>
      </c>
      <c r="S108" s="98">
        <v>257240.41</v>
      </c>
      <c r="W108" s="98">
        <v>468196.9</v>
      </c>
      <c r="Y108" s="122">
        <v>529896.9</v>
      </c>
      <c r="AB108" s="122">
        <v>128673.75</v>
      </c>
      <c r="AC108" s="122">
        <v>63743.4</v>
      </c>
      <c r="AG108" s="97">
        <f t="shared" si="7"/>
        <v>353777.64</v>
      </c>
      <c r="AH108" s="63">
        <f t="shared" si="8"/>
        <v>30817.57</v>
      </c>
      <c r="AI108" s="64">
        <f t="shared" si="9"/>
        <v>322960.07</v>
      </c>
      <c r="AJ108" s="60">
        <f t="shared" si="10"/>
        <v>725437.31</v>
      </c>
      <c r="AK108" s="59">
        <f t="shared" si="11"/>
        <v>722314.05</v>
      </c>
      <c r="AL108" s="69">
        <f t="shared" si="12"/>
        <v>3123.2600000000093</v>
      </c>
    </row>
    <row r="109" spans="1:38" ht="15" thickBot="1" x14ac:dyDescent="0.25">
      <c r="A109" s="50" t="s">
        <v>405</v>
      </c>
      <c r="B109" s="50" t="s">
        <v>406</v>
      </c>
      <c r="C109" s="86">
        <v>4041</v>
      </c>
      <c r="D109" s="87" t="s">
        <v>793</v>
      </c>
      <c r="E109" s="56" t="s">
        <v>2008</v>
      </c>
      <c r="F109" s="121">
        <v>442834.04</v>
      </c>
      <c r="G109" s="121">
        <v>0</v>
      </c>
      <c r="H109" s="121">
        <v>76169.23</v>
      </c>
      <c r="I109" s="56">
        <v>1084078.45</v>
      </c>
      <c r="J109" s="56">
        <v>185185.7</v>
      </c>
      <c r="K109" s="270">
        <v>0</v>
      </c>
      <c r="L109" s="270">
        <v>53483.72</v>
      </c>
      <c r="N109" s="270">
        <v>441.4</v>
      </c>
      <c r="Q109" s="56">
        <v>14300</v>
      </c>
      <c r="R109" s="56">
        <v>2125037.4300000002</v>
      </c>
      <c r="S109" s="98">
        <v>460677.13</v>
      </c>
      <c r="W109" s="98">
        <v>383200.5</v>
      </c>
      <c r="X109" s="98">
        <v>225120</v>
      </c>
      <c r="Y109" s="122">
        <v>562520.5</v>
      </c>
      <c r="AB109" s="122">
        <v>292119.96000000002</v>
      </c>
      <c r="AC109" s="122">
        <v>68658.16</v>
      </c>
      <c r="AF109" s="122">
        <v>500</v>
      </c>
      <c r="AG109" s="97">
        <f t="shared" si="7"/>
        <v>519003.26999999996</v>
      </c>
      <c r="AH109" s="63">
        <f t="shared" si="8"/>
        <v>53925.120000000003</v>
      </c>
      <c r="AI109" s="64">
        <f t="shared" si="9"/>
        <v>465078.14999999997</v>
      </c>
      <c r="AJ109" s="60">
        <f t="shared" si="10"/>
        <v>1068997.6299999999</v>
      </c>
      <c r="AK109" s="59">
        <f t="shared" si="11"/>
        <v>923798.62</v>
      </c>
      <c r="AL109" s="69">
        <f t="shared" si="12"/>
        <v>145199.00999999989</v>
      </c>
    </row>
    <row r="110" spans="1:38" ht="15" thickBot="1" x14ac:dyDescent="0.25">
      <c r="A110" s="50" t="s">
        <v>405</v>
      </c>
      <c r="B110" s="50" t="s">
        <v>406</v>
      </c>
      <c r="C110" s="86">
        <v>3664</v>
      </c>
      <c r="D110" s="87" t="s">
        <v>794</v>
      </c>
      <c r="E110" s="56" t="s">
        <v>2009</v>
      </c>
      <c r="F110" s="121">
        <v>688779.14</v>
      </c>
      <c r="G110" s="121">
        <v>0</v>
      </c>
      <c r="H110" s="121">
        <v>44890.54</v>
      </c>
      <c r="I110" s="56">
        <v>3011423.07</v>
      </c>
      <c r="J110" s="56">
        <v>144080.73000000001</v>
      </c>
      <c r="K110" s="270">
        <v>0</v>
      </c>
      <c r="L110" s="270">
        <v>32195.759999999998</v>
      </c>
      <c r="N110" s="270">
        <v>520.77</v>
      </c>
      <c r="Q110" s="56">
        <v>16700</v>
      </c>
      <c r="R110" s="56">
        <v>1196485.3400000001</v>
      </c>
      <c r="S110" s="98">
        <v>360703.5</v>
      </c>
      <c r="W110" s="98">
        <v>366987.5</v>
      </c>
      <c r="X110" s="98">
        <v>346246</v>
      </c>
      <c r="Y110" s="122">
        <v>599347.5</v>
      </c>
      <c r="AB110" s="122">
        <v>196894.98</v>
      </c>
      <c r="AC110" s="122">
        <v>82965.8</v>
      </c>
      <c r="AF110" s="122">
        <v>500</v>
      </c>
      <c r="AG110" s="97">
        <f t="shared" si="7"/>
        <v>733669.68</v>
      </c>
      <c r="AH110" s="63">
        <f t="shared" si="8"/>
        <v>32716.53</v>
      </c>
      <c r="AI110" s="64">
        <f t="shared" si="9"/>
        <v>700953.15</v>
      </c>
      <c r="AJ110" s="60">
        <f t="shared" si="10"/>
        <v>1073937</v>
      </c>
      <c r="AK110" s="59">
        <f t="shared" si="11"/>
        <v>879708.28</v>
      </c>
      <c r="AL110" s="69">
        <f t="shared" si="12"/>
        <v>194228.71999999997</v>
      </c>
    </row>
    <row r="111" spans="1:38" ht="15" thickBot="1" x14ac:dyDescent="0.25">
      <c r="A111" s="50" t="s">
        <v>405</v>
      </c>
      <c r="B111" s="50" t="s">
        <v>406</v>
      </c>
      <c r="C111" s="86">
        <v>1748</v>
      </c>
      <c r="D111" s="87" t="s">
        <v>795</v>
      </c>
      <c r="E111" s="56" t="s">
        <v>2027</v>
      </c>
      <c r="F111" s="121">
        <v>301257.78999999998</v>
      </c>
      <c r="G111" s="121">
        <v>0</v>
      </c>
      <c r="H111" s="121">
        <v>998.3</v>
      </c>
      <c r="I111" s="56">
        <v>566386.22</v>
      </c>
      <c r="J111" s="56">
        <v>155775.71</v>
      </c>
      <c r="N111" s="270">
        <v>286.7</v>
      </c>
      <c r="Q111" s="56">
        <v>10700</v>
      </c>
      <c r="R111" s="56">
        <v>1169693.49</v>
      </c>
      <c r="S111" s="98">
        <v>279577.58</v>
      </c>
      <c r="W111" s="98">
        <v>240918</v>
      </c>
      <c r="Y111" s="122">
        <v>270518</v>
      </c>
      <c r="AB111" s="122">
        <v>139746.07</v>
      </c>
      <c r="AC111" s="122">
        <v>59482.36</v>
      </c>
      <c r="AG111" s="97">
        <f t="shared" si="7"/>
        <v>302256.08999999997</v>
      </c>
      <c r="AH111" s="63">
        <f t="shared" si="8"/>
        <v>286.7</v>
      </c>
      <c r="AI111" s="64">
        <f t="shared" si="9"/>
        <v>301969.38999999996</v>
      </c>
      <c r="AJ111" s="60">
        <f t="shared" si="10"/>
        <v>520495.58</v>
      </c>
      <c r="AK111" s="59">
        <f t="shared" si="11"/>
        <v>469746.43</v>
      </c>
      <c r="AL111" s="69">
        <f t="shared" si="12"/>
        <v>50749.150000000023</v>
      </c>
    </row>
    <row r="112" spans="1:38" ht="15" thickBot="1" x14ac:dyDescent="0.25">
      <c r="A112" s="50" t="s">
        <v>409</v>
      </c>
      <c r="B112" s="50" t="s">
        <v>410</v>
      </c>
      <c r="C112" s="86">
        <v>5082</v>
      </c>
      <c r="D112" s="87" t="s">
        <v>796</v>
      </c>
      <c r="E112" s="56" t="s">
        <v>2010</v>
      </c>
      <c r="F112" s="121">
        <v>1121110.6299999999</v>
      </c>
      <c r="G112" s="121">
        <v>62624.15</v>
      </c>
      <c r="H112" s="121">
        <v>100604.68</v>
      </c>
      <c r="I112" s="56">
        <v>1482399.48</v>
      </c>
      <c r="J112" s="56">
        <v>165589.14000000001</v>
      </c>
      <c r="K112" s="270">
        <v>0</v>
      </c>
      <c r="L112" s="270">
        <v>87360</v>
      </c>
      <c r="N112" s="270">
        <v>466.77</v>
      </c>
      <c r="R112" s="56">
        <v>620039.24</v>
      </c>
      <c r="S112" s="98">
        <v>921984.75</v>
      </c>
      <c r="W112" s="98">
        <v>467784.8</v>
      </c>
      <c r="X112" s="98">
        <v>12000</v>
      </c>
      <c r="Y112" s="122">
        <v>610064.80000000005</v>
      </c>
      <c r="AB112" s="122">
        <v>563259.23</v>
      </c>
      <c r="AC112" s="122">
        <v>90255.679999999993</v>
      </c>
      <c r="AG112" s="97">
        <f t="shared" si="7"/>
        <v>1284339.4599999997</v>
      </c>
      <c r="AH112" s="63">
        <f t="shared" si="8"/>
        <v>87826.77</v>
      </c>
      <c r="AI112" s="64">
        <f t="shared" si="9"/>
        <v>1196512.6899999997</v>
      </c>
      <c r="AJ112" s="60">
        <f t="shared" si="10"/>
        <v>1401769.55</v>
      </c>
      <c r="AK112" s="59">
        <f t="shared" si="11"/>
        <v>1263579.71</v>
      </c>
      <c r="AL112" s="69">
        <f t="shared" si="12"/>
        <v>138189.84000000008</v>
      </c>
    </row>
    <row r="113" spans="1:38" ht="15" thickBot="1" x14ac:dyDescent="0.25">
      <c r="A113" s="50" t="s">
        <v>409</v>
      </c>
      <c r="B113" s="50" t="s">
        <v>410</v>
      </c>
      <c r="C113" s="86">
        <v>5235</v>
      </c>
      <c r="D113" s="87" t="s">
        <v>797</v>
      </c>
      <c r="E113" s="56" t="s">
        <v>2011</v>
      </c>
      <c r="F113" s="121">
        <v>614215.5</v>
      </c>
      <c r="G113" s="121">
        <v>39400</v>
      </c>
      <c r="H113" s="121">
        <v>25617.29</v>
      </c>
      <c r="I113" s="56">
        <v>639524.46</v>
      </c>
      <c r="J113" s="56">
        <v>108742.24</v>
      </c>
      <c r="N113" s="270">
        <v>0</v>
      </c>
      <c r="P113" s="56">
        <v>-1949471.62</v>
      </c>
      <c r="Q113" s="56">
        <v>1228</v>
      </c>
      <c r="S113" s="98">
        <v>909883.33</v>
      </c>
      <c r="W113" s="98">
        <v>488800</v>
      </c>
      <c r="X113" s="98">
        <v>6000</v>
      </c>
      <c r="Y113" s="122">
        <v>725550</v>
      </c>
      <c r="AA113" s="122">
        <v>14062</v>
      </c>
      <c r="AB113" s="122">
        <v>527483.11</v>
      </c>
      <c r="AC113" s="122">
        <v>22319.200000000001</v>
      </c>
      <c r="AG113" s="97">
        <f t="shared" si="7"/>
        <v>679232.79</v>
      </c>
      <c r="AH113" s="63">
        <f t="shared" si="8"/>
        <v>0</v>
      </c>
      <c r="AI113" s="64">
        <f t="shared" si="9"/>
        <v>679232.79</v>
      </c>
      <c r="AJ113" s="60">
        <f t="shared" si="10"/>
        <v>1404683.33</v>
      </c>
      <c r="AK113" s="59">
        <f t="shared" si="11"/>
        <v>1289414.3099999998</v>
      </c>
      <c r="AL113" s="69">
        <f t="shared" si="12"/>
        <v>115269.02000000025</v>
      </c>
    </row>
    <row r="114" spans="1:38" ht="15" thickBot="1" x14ac:dyDescent="0.25">
      <c r="A114" s="50" t="s">
        <v>409</v>
      </c>
      <c r="B114" s="50" t="s">
        <v>410</v>
      </c>
      <c r="C114" s="86">
        <v>2707</v>
      </c>
      <c r="D114" s="87" t="s">
        <v>798</v>
      </c>
      <c r="E114" s="56" t="s">
        <v>2012</v>
      </c>
      <c r="F114" s="121">
        <v>586077.98</v>
      </c>
      <c r="G114" s="121">
        <v>10200</v>
      </c>
      <c r="H114" s="121">
        <v>33883.699999999997</v>
      </c>
      <c r="I114" s="56">
        <v>884376.16</v>
      </c>
      <c r="J114" s="56">
        <v>134510.38</v>
      </c>
      <c r="N114" s="270">
        <v>0</v>
      </c>
      <c r="P114" s="56">
        <v>390534.44</v>
      </c>
      <c r="R114" s="56">
        <v>1131001.29</v>
      </c>
      <c r="S114" s="98">
        <v>497396.24</v>
      </c>
      <c r="W114" s="98">
        <v>261360</v>
      </c>
      <c r="Y114" s="122">
        <v>391040</v>
      </c>
      <c r="AB114" s="122">
        <v>225123.24</v>
      </c>
      <c r="AC114" s="122">
        <v>7782.51</v>
      </c>
      <c r="AG114" s="97">
        <f t="shared" si="7"/>
        <v>630161.67999999993</v>
      </c>
      <c r="AH114" s="63">
        <f t="shared" si="8"/>
        <v>0</v>
      </c>
      <c r="AI114" s="64">
        <f t="shared" si="9"/>
        <v>630161.67999999993</v>
      </c>
      <c r="AJ114" s="60">
        <f t="shared" si="10"/>
        <v>758756.24</v>
      </c>
      <c r="AK114" s="59">
        <f t="shared" si="11"/>
        <v>623945.75</v>
      </c>
      <c r="AL114" s="69">
        <f t="shared" si="12"/>
        <v>134810.49</v>
      </c>
    </row>
    <row r="115" spans="1:38" ht="15" thickBot="1" x14ac:dyDescent="0.25">
      <c r="A115" s="50" t="s">
        <v>409</v>
      </c>
      <c r="B115" s="50" t="s">
        <v>410</v>
      </c>
      <c r="C115" s="86">
        <v>4472</v>
      </c>
      <c r="D115" s="87" t="s">
        <v>799</v>
      </c>
      <c r="E115" s="56" t="s">
        <v>2013</v>
      </c>
      <c r="F115" s="121">
        <v>619924.15</v>
      </c>
      <c r="G115" s="121">
        <v>43900</v>
      </c>
      <c r="H115" s="121">
        <v>40112.17</v>
      </c>
      <c r="I115" s="56">
        <v>992839.84</v>
      </c>
      <c r="J115" s="56">
        <v>303994.17</v>
      </c>
      <c r="R115" s="56">
        <v>1731639.01</v>
      </c>
      <c r="S115" s="98">
        <v>725228.41</v>
      </c>
      <c r="T115" s="98">
        <v>86089</v>
      </c>
      <c r="W115" s="98">
        <v>623600</v>
      </c>
      <c r="Y115" s="122">
        <v>885520</v>
      </c>
      <c r="AB115" s="122">
        <v>608400.46</v>
      </c>
      <c r="AC115" s="122">
        <v>44845.63</v>
      </c>
      <c r="AG115" s="97">
        <f t="shared" si="7"/>
        <v>703936.32000000007</v>
      </c>
      <c r="AH115" s="63">
        <f t="shared" si="8"/>
        <v>0</v>
      </c>
      <c r="AI115" s="64">
        <f t="shared" si="9"/>
        <v>703936.32000000007</v>
      </c>
      <c r="AJ115" s="60">
        <f t="shared" si="10"/>
        <v>1434917.4100000001</v>
      </c>
      <c r="AK115" s="59">
        <f t="shared" si="11"/>
        <v>1538766.0899999999</v>
      </c>
      <c r="AL115" s="69">
        <f t="shared" si="12"/>
        <v>-103848.6799999997</v>
      </c>
    </row>
    <row r="116" spans="1:38" ht="15" thickBot="1" x14ac:dyDescent="0.25">
      <c r="A116" s="50" t="s">
        <v>409</v>
      </c>
      <c r="B116" s="50" t="s">
        <v>410</v>
      </c>
      <c r="C116" s="86">
        <v>1392</v>
      </c>
      <c r="D116" s="87" t="s">
        <v>800</v>
      </c>
      <c r="E116" s="56" t="s">
        <v>2014</v>
      </c>
      <c r="F116" s="121">
        <v>149343.98000000001</v>
      </c>
      <c r="G116" s="121">
        <v>11000</v>
      </c>
      <c r="H116" s="121">
        <v>31396.44</v>
      </c>
      <c r="I116" s="56">
        <v>608825.38</v>
      </c>
      <c r="J116" s="56">
        <v>202542.31</v>
      </c>
      <c r="K116" s="270">
        <v>0</v>
      </c>
      <c r="Q116" s="56">
        <v>-74.77</v>
      </c>
      <c r="R116" s="56">
        <v>2353915.73</v>
      </c>
      <c r="S116" s="98">
        <v>246764.98</v>
      </c>
      <c r="W116" s="98">
        <v>201330</v>
      </c>
      <c r="Y116" s="122">
        <v>230530</v>
      </c>
      <c r="AA116" s="122">
        <v>1872</v>
      </c>
      <c r="AB116" s="122">
        <v>177007.28</v>
      </c>
      <c r="AC116" s="122">
        <v>45464.2</v>
      </c>
      <c r="AE116" s="122">
        <v>30000</v>
      </c>
      <c r="AG116" s="97">
        <f t="shared" si="7"/>
        <v>191740.42</v>
      </c>
      <c r="AH116" s="63">
        <f t="shared" si="8"/>
        <v>0</v>
      </c>
      <c r="AI116" s="64">
        <f t="shared" si="9"/>
        <v>191740.42</v>
      </c>
      <c r="AJ116" s="60">
        <f t="shared" si="10"/>
        <v>448094.98</v>
      </c>
      <c r="AK116" s="59">
        <f t="shared" si="11"/>
        <v>484873.48000000004</v>
      </c>
      <c r="AL116" s="69">
        <f t="shared" si="12"/>
        <v>-36778.500000000058</v>
      </c>
    </row>
    <row r="117" spans="1:38" ht="15" thickBot="1" x14ac:dyDescent="0.25">
      <c r="A117" s="50" t="s">
        <v>409</v>
      </c>
      <c r="B117" s="50" t="s">
        <v>410</v>
      </c>
      <c r="C117" s="86">
        <v>4729</v>
      </c>
      <c r="D117" s="87" t="s">
        <v>801</v>
      </c>
      <c r="E117" s="56" t="s">
        <v>2015</v>
      </c>
      <c r="F117" s="121">
        <v>802921.53</v>
      </c>
      <c r="G117" s="121">
        <v>69241.23</v>
      </c>
      <c r="H117" s="121">
        <v>77893.13</v>
      </c>
      <c r="I117" s="56">
        <v>2388514.08</v>
      </c>
      <c r="J117" s="56">
        <v>314359.74</v>
      </c>
      <c r="K117" s="270">
        <v>0</v>
      </c>
      <c r="N117" s="270">
        <v>125.26</v>
      </c>
      <c r="Q117" s="56">
        <v>130</v>
      </c>
      <c r="R117" s="56">
        <v>1221990.08</v>
      </c>
      <c r="S117" s="98">
        <v>1142926.94</v>
      </c>
      <c r="U117" s="98">
        <v>143.1</v>
      </c>
      <c r="W117" s="98">
        <v>618800</v>
      </c>
      <c r="Y117" s="122">
        <v>1011270</v>
      </c>
      <c r="AA117" s="122">
        <v>9524</v>
      </c>
      <c r="AB117" s="122">
        <v>560908.92000000004</v>
      </c>
      <c r="AC117" s="122">
        <v>48726</v>
      </c>
      <c r="AG117" s="97">
        <f t="shared" si="7"/>
        <v>950055.89</v>
      </c>
      <c r="AH117" s="63">
        <f t="shared" si="8"/>
        <v>125.26</v>
      </c>
      <c r="AI117" s="64">
        <f t="shared" si="9"/>
        <v>949930.63</v>
      </c>
      <c r="AJ117" s="60">
        <f t="shared" si="10"/>
        <v>1761870.04</v>
      </c>
      <c r="AK117" s="59">
        <f t="shared" si="11"/>
        <v>1630428.92</v>
      </c>
      <c r="AL117" s="69">
        <f t="shared" si="12"/>
        <v>131441.12000000011</v>
      </c>
    </row>
    <row r="118" spans="1:38" ht="15" thickBot="1" x14ac:dyDescent="0.25">
      <c r="A118" s="50" t="s">
        <v>413</v>
      </c>
      <c r="B118" s="50" t="s">
        <v>414</v>
      </c>
      <c r="C118" s="86">
        <v>3571</v>
      </c>
      <c r="D118" s="87" t="s">
        <v>802</v>
      </c>
      <c r="E118" s="56" t="s">
        <v>2016</v>
      </c>
      <c r="F118" s="121">
        <v>565527.80000000005</v>
      </c>
      <c r="G118" s="121">
        <v>0</v>
      </c>
      <c r="H118" s="121">
        <v>81673.45</v>
      </c>
      <c r="I118" s="56">
        <v>991722.52</v>
      </c>
      <c r="J118" s="56">
        <v>48182.16</v>
      </c>
      <c r="K118" s="270">
        <v>0</v>
      </c>
      <c r="L118" s="270">
        <v>79278.259999999995</v>
      </c>
      <c r="M118" s="270">
        <v>34600</v>
      </c>
      <c r="N118" s="270">
        <v>5671</v>
      </c>
      <c r="Q118" s="56">
        <v>1699.11</v>
      </c>
      <c r="R118" s="56">
        <v>1488507.55</v>
      </c>
      <c r="S118" s="98">
        <v>326180.55</v>
      </c>
      <c r="W118" s="98">
        <v>371798</v>
      </c>
      <c r="Y118" s="122">
        <v>563558</v>
      </c>
      <c r="AB118" s="122">
        <v>98886.33</v>
      </c>
      <c r="AC118" s="122">
        <v>51336.21</v>
      </c>
      <c r="AG118" s="97">
        <f t="shared" si="7"/>
        <v>647201.25</v>
      </c>
      <c r="AH118" s="63">
        <f t="shared" si="8"/>
        <v>119549.26</v>
      </c>
      <c r="AI118" s="64">
        <f t="shared" si="9"/>
        <v>527651.99</v>
      </c>
      <c r="AJ118" s="60">
        <f t="shared" si="10"/>
        <v>697978.55</v>
      </c>
      <c r="AK118" s="59">
        <f t="shared" si="11"/>
        <v>713780.53999999992</v>
      </c>
      <c r="AL118" s="69">
        <f t="shared" si="12"/>
        <v>-15801.989999999874</v>
      </c>
    </row>
    <row r="119" spans="1:38" ht="15" thickBot="1" x14ac:dyDescent="0.25">
      <c r="A119" s="50" t="s">
        <v>413</v>
      </c>
      <c r="B119" s="50" t="s">
        <v>414</v>
      </c>
      <c r="C119" s="86">
        <v>3383</v>
      </c>
      <c r="D119" s="87" t="s">
        <v>803</v>
      </c>
      <c r="E119" s="56" t="s">
        <v>2017</v>
      </c>
      <c r="F119" s="121">
        <v>606302.18000000005</v>
      </c>
      <c r="G119" s="121">
        <v>0</v>
      </c>
      <c r="H119" s="121">
        <v>61823.46</v>
      </c>
      <c r="I119" s="56">
        <v>658922.04</v>
      </c>
      <c r="J119" s="56">
        <v>138670.91</v>
      </c>
      <c r="L119" s="270">
        <v>25504</v>
      </c>
      <c r="M119" s="270">
        <v>131700</v>
      </c>
      <c r="N119" s="270">
        <v>0</v>
      </c>
      <c r="R119" s="56">
        <v>1247302.3600000001</v>
      </c>
      <c r="S119" s="98">
        <v>207795.28</v>
      </c>
      <c r="W119" s="98">
        <v>321960</v>
      </c>
      <c r="Y119" s="122">
        <v>385960</v>
      </c>
      <c r="AB119" s="122">
        <v>115713.2</v>
      </c>
      <c r="AC119" s="122">
        <v>44745.11</v>
      </c>
      <c r="AG119" s="97">
        <f t="shared" si="7"/>
        <v>668125.64</v>
      </c>
      <c r="AH119" s="63">
        <f t="shared" si="8"/>
        <v>157204</v>
      </c>
      <c r="AI119" s="64">
        <f t="shared" si="9"/>
        <v>510921.64</v>
      </c>
      <c r="AJ119" s="60">
        <f t="shared" si="10"/>
        <v>529755.28</v>
      </c>
      <c r="AK119" s="59">
        <f t="shared" si="11"/>
        <v>546418.31000000006</v>
      </c>
      <c r="AL119" s="69">
        <f t="shared" si="12"/>
        <v>-16663.030000000028</v>
      </c>
    </row>
    <row r="120" spans="1:38" ht="15" thickBot="1" x14ac:dyDescent="0.25">
      <c r="A120" s="50" t="s">
        <v>413</v>
      </c>
      <c r="B120" s="50" t="s">
        <v>414</v>
      </c>
      <c r="C120" s="86">
        <v>3666</v>
      </c>
      <c r="D120" s="87" t="s">
        <v>804</v>
      </c>
      <c r="E120" s="56" t="s">
        <v>2018</v>
      </c>
      <c r="F120" s="121">
        <v>760916.98</v>
      </c>
      <c r="G120" s="121">
        <v>0</v>
      </c>
      <c r="H120" s="121">
        <v>2825.2</v>
      </c>
      <c r="I120" s="56">
        <v>583569.88</v>
      </c>
      <c r="J120" s="56">
        <v>18957.71</v>
      </c>
      <c r="L120" s="270">
        <v>103430.95</v>
      </c>
      <c r="N120" s="270">
        <v>6340.4</v>
      </c>
      <c r="R120" s="56">
        <v>1693308.65</v>
      </c>
      <c r="S120" s="98">
        <v>310303.53999999998</v>
      </c>
      <c r="W120" s="98">
        <v>546544</v>
      </c>
      <c r="X120" s="98">
        <v>390</v>
      </c>
      <c r="Y120" s="122">
        <v>748544</v>
      </c>
      <c r="AB120" s="122">
        <v>131085.70000000001</v>
      </c>
      <c r="AC120" s="122">
        <v>36378.83</v>
      </c>
      <c r="AG120" s="97">
        <f t="shared" si="7"/>
        <v>763742.17999999993</v>
      </c>
      <c r="AH120" s="63">
        <f t="shared" si="8"/>
        <v>109771.34999999999</v>
      </c>
      <c r="AI120" s="64">
        <f t="shared" si="9"/>
        <v>653970.82999999996</v>
      </c>
      <c r="AJ120" s="60">
        <f t="shared" si="10"/>
        <v>857237.54</v>
      </c>
      <c r="AK120" s="59">
        <f t="shared" si="11"/>
        <v>916008.52999999991</v>
      </c>
      <c r="AL120" s="69">
        <f t="shared" si="12"/>
        <v>-58770.989999999874</v>
      </c>
    </row>
    <row r="121" spans="1:38" ht="15" thickBot="1" x14ac:dyDescent="0.25">
      <c r="A121" s="50" t="s">
        <v>413</v>
      </c>
      <c r="B121" s="50" t="s">
        <v>414</v>
      </c>
      <c r="C121" s="86">
        <v>4139</v>
      </c>
      <c r="D121" s="87" t="s">
        <v>805</v>
      </c>
      <c r="E121" s="56" t="s">
        <v>2019</v>
      </c>
      <c r="F121" s="121">
        <v>548465.18999999994</v>
      </c>
      <c r="G121" s="121">
        <v>0</v>
      </c>
      <c r="H121" s="121">
        <v>157868.69</v>
      </c>
      <c r="I121" s="56">
        <v>1065068.93</v>
      </c>
      <c r="J121" s="56">
        <v>38108.67</v>
      </c>
      <c r="K121" s="270">
        <v>0</v>
      </c>
      <c r="L121" s="270">
        <v>48714.16</v>
      </c>
      <c r="M121" s="270">
        <v>106761</v>
      </c>
      <c r="N121" s="270">
        <v>0</v>
      </c>
      <c r="Q121" s="56">
        <v>-30000</v>
      </c>
      <c r="R121" s="56">
        <v>2084116.46</v>
      </c>
      <c r="S121" s="98">
        <v>480944.55</v>
      </c>
      <c r="T121" s="98">
        <v>0</v>
      </c>
      <c r="W121" s="98">
        <v>338228</v>
      </c>
      <c r="Y121" s="122">
        <v>458508</v>
      </c>
      <c r="AB121" s="122">
        <v>119520.61</v>
      </c>
      <c r="AC121" s="122">
        <v>96199.65</v>
      </c>
      <c r="AG121" s="97">
        <f t="shared" si="7"/>
        <v>706333.87999999989</v>
      </c>
      <c r="AH121" s="63">
        <f t="shared" si="8"/>
        <v>155475.16</v>
      </c>
      <c r="AI121" s="64">
        <f t="shared" si="9"/>
        <v>550858.71999999986</v>
      </c>
      <c r="AJ121" s="60">
        <f t="shared" si="10"/>
        <v>819172.55</v>
      </c>
      <c r="AK121" s="59">
        <f t="shared" si="11"/>
        <v>674228.26</v>
      </c>
      <c r="AL121" s="69">
        <f t="shared" si="12"/>
        <v>144944.29000000004</v>
      </c>
    </row>
    <row r="122" spans="1:38" ht="15" thickBot="1" x14ac:dyDescent="0.25">
      <c r="A122" s="50" t="s">
        <v>413</v>
      </c>
      <c r="B122" s="50" t="s">
        <v>414</v>
      </c>
      <c r="C122" s="86">
        <v>1457</v>
      </c>
      <c r="D122" s="87" t="s">
        <v>806</v>
      </c>
      <c r="E122" s="56" t="s">
        <v>2020</v>
      </c>
      <c r="F122" s="121">
        <v>357357.13</v>
      </c>
      <c r="G122" s="121">
        <v>260</v>
      </c>
      <c r="H122" s="121">
        <v>105903.31</v>
      </c>
      <c r="I122" s="56">
        <v>321694.92</v>
      </c>
      <c r="J122" s="56">
        <v>18706.13</v>
      </c>
      <c r="L122" s="270">
        <v>26415.45</v>
      </c>
      <c r="M122" s="270">
        <v>60000</v>
      </c>
      <c r="N122" s="270">
        <v>2449</v>
      </c>
      <c r="Q122" s="56">
        <v>-7819.32</v>
      </c>
      <c r="R122" s="56">
        <v>345503.07</v>
      </c>
      <c r="S122" s="98">
        <v>399913.62</v>
      </c>
      <c r="W122" s="98">
        <v>299100</v>
      </c>
      <c r="Y122" s="122">
        <v>470660</v>
      </c>
      <c r="AB122" s="122">
        <v>92905.18</v>
      </c>
      <c r="AC122" s="122">
        <v>16020.88</v>
      </c>
      <c r="AG122" s="97">
        <f t="shared" si="7"/>
        <v>463520.44</v>
      </c>
      <c r="AH122" s="63">
        <f t="shared" si="8"/>
        <v>88864.45</v>
      </c>
      <c r="AI122" s="64">
        <f t="shared" si="9"/>
        <v>374655.99</v>
      </c>
      <c r="AJ122" s="60">
        <f t="shared" si="10"/>
        <v>699013.62</v>
      </c>
      <c r="AK122" s="59">
        <f t="shared" si="11"/>
        <v>579586.05999999994</v>
      </c>
      <c r="AL122" s="69">
        <f t="shared" si="12"/>
        <v>119427.56000000006</v>
      </c>
    </row>
    <row r="123" spans="1:38" ht="15" thickBot="1" x14ac:dyDescent="0.25">
      <c r="A123" s="50" t="s">
        <v>413</v>
      </c>
      <c r="B123" s="50" t="s">
        <v>414</v>
      </c>
      <c r="C123" s="86">
        <v>2356</v>
      </c>
      <c r="D123" s="87" t="s">
        <v>807</v>
      </c>
      <c r="E123" s="56" t="s">
        <v>2028</v>
      </c>
      <c r="F123" s="121">
        <v>392220.39</v>
      </c>
      <c r="G123" s="121">
        <v>9000</v>
      </c>
      <c r="H123" s="121">
        <v>73788.490000000005</v>
      </c>
      <c r="I123" s="56">
        <v>639223.81000000006</v>
      </c>
      <c r="J123" s="56">
        <v>-60501.13</v>
      </c>
      <c r="L123" s="270">
        <v>38241.68</v>
      </c>
      <c r="N123" s="270">
        <v>0</v>
      </c>
      <c r="Q123" s="56">
        <v>194908.08</v>
      </c>
      <c r="R123" s="56">
        <v>2439641.09</v>
      </c>
      <c r="S123" s="98">
        <v>141095.12</v>
      </c>
      <c r="T123" s="98">
        <v>53538</v>
      </c>
      <c r="W123" s="98">
        <v>302440</v>
      </c>
      <c r="Y123" s="122">
        <v>357340</v>
      </c>
      <c r="AB123" s="122">
        <v>145723.69</v>
      </c>
      <c r="AC123" s="122">
        <v>78362.399999999994</v>
      </c>
      <c r="AG123" s="97">
        <f t="shared" si="7"/>
        <v>475008.88</v>
      </c>
      <c r="AH123" s="63">
        <f t="shared" si="8"/>
        <v>38241.68</v>
      </c>
      <c r="AI123" s="64">
        <f t="shared" si="9"/>
        <v>436767.2</v>
      </c>
      <c r="AJ123" s="60">
        <f t="shared" si="10"/>
        <v>497073.12</v>
      </c>
      <c r="AK123" s="59">
        <f t="shared" si="11"/>
        <v>581426.09</v>
      </c>
      <c r="AL123" s="69">
        <f t="shared" si="12"/>
        <v>-84352.969999999972</v>
      </c>
    </row>
    <row r="124" spans="1:38" ht="15" thickBot="1" x14ac:dyDescent="0.25">
      <c r="A124" s="50" t="s">
        <v>413</v>
      </c>
      <c r="B124" s="50" t="s">
        <v>414</v>
      </c>
      <c r="C124" s="86">
        <v>3094</v>
      </c>
      <c r="D124" s="87" t="s">
        <v>808</v>
      </c>
      <c r="E124" s="56" t="s">
        <v>2030</v>
      </c>
      <c r="F124" s="121">
        <v>563681.31999999995</v>
      </c>
      <c r="G124" s="121">
        <v>0</v>
      </c>
      <c r="H124" s="121">
        <v>149658.01</v>
      </c>
      <c r="I124" s="56">
        <v>769986.01</v>
      </c>
      <c r="J124" s="56">
        <v>103585.52</v>
      </c>
      <c r="L124" s="270">
        <v>37497.26</v>
      </c>
      <c r="M124" s="270">
        <v>102550</v>
      </c>
      <c r="N124" s="270">
        <v>3868.01</v>
      </c>
      <c r="Q124" s="56">
        <v>-59992</v>
      </c>
      <c r="R124" s="56">
        <v>3028722.67</v>
      </c>
      <c r="S124" s="98">
        <v>522018.74</v>
      </c>
      <c r="W124" s="98">
        <v>397963.2</v>
      </c>
      <c r="Y124" s="122">
        <v>596163.19999999995</v>
      </c>
      <c r="AB124" s="122">
        <v>111713.68</v>
      </c>
      <c r="AC124" s="122">
        <v>62522.86</v>
      </c>
      <c r="AG124" s="97">
        <f t="shared" si="7"/>
        <v>713339.33</v>
      </c>
      <c r="AH124" s="63">
        <f t="shared" si="8"/>
        <v>143915.27000000002</v>
      </c>
      <c r="AI124" s="64">
        <f t="shared" si="9"/>
        <v>569424.05999999994</v>
      </c>
      <c r="AJ124" s="60">
        <f t="shared" si="10"/>
        <v>919981.94</v>
      </c>
      <c r="AK124" s="59">
        <f t="shared" si="11"/>
        <v>770399.73999999987</v>
      </c>
      <c r="AL124" s="69">
        <f t="shared" si="12"/>
        <v>149582.20000000007</v>
      </c>
    </row>
    <row r="125" spans="1:38" ht="15" thickBot="1" x14ac:dyDescent="0.25">
      <c r="A125" s="50" t="s">
        <v>413</v>
      </c>
      <c r="B125" s="50" t="s">
        <v>414</v>
      </c>
      <c r="C125" s="86">
        <v>2499</v>
      </c>
      <c r="D125" s="87" t="s">
        <v>809</v>
      </c>
      <c r="E125" s="56" t="s">
        <v>2032</v>
      </c>
      <c r="F125" s="121">
        <v>214656.44</v>
      </c>
      <c r="G125" s="121">
        <v>0</v>
      </c>
      <c r="H125" s="121">
        <v>20913.349999999999</v>
      </c>
      <c r="I125" s="56">
        <v>1014850.99</v>
      </c>
      <c r="J125" s="56">
        <v>103925.89</v>
      </c>
      <c r="L125" s="270">
        <v>80665.929999999993</v>
      </c>
      <c r="M125" s="270">
        <v>47600</v>
      </c>
      <c r="N125" s="270">
        <v>0</v>
      </c>
      <c r="Q125" s="56">
        <v>-18706.830000000002</v>
      </c>
      <c r="R125" s="56">
        <v>3118920.11</v>
      </c>
      <c r="S125" s="98">
        <v>238336.8</v>
      </c>
      <c r="W125" s="98">
        <v>464094</v>
      </c>
      <c r="Y125" s="122">
        <v>632234</v>
      </c>
      <c r="AB125" s="122">
        <v>84666.07</v>
      </c>
      <c r="AC125" s="122">
        <v>72283.27</v>
      </c>
      <c r="AG125" s="97">
        <f t="shared" si="7"/>
        <v>235569.79</v>
      </c>
      <c r="AH125" s="63">
        <f t="shared" si="8"/>
        <v>128265.93</v>
      </c>
      <c r="AI125" s="64">
        <f t="shared" si="9"/>
        <v>107303.86000000002</v>
      </c>
      <c r="AJ125" s="60">
        <f t="shared" si="10"/>
        <v>702430.8</v>
      </c>
      <c r="AK125" s="59">
        <f t="shared" si="11"/>
        <v>789183.34000000008</v>
      </c>
      <c r="AL125" s="69">
        <f t="shared" si="12"/>
        <v>-86752.540000000037</v>
      </c>
    </row>
    <row r="126" spans="1:38" ht="15" thickBot="1" x14ac:dyDescent="0.25">
      <c r="A126" s="50" t="s">
        <v>417</v>
      </c>
      <c r="B126" s="50" t="s">
        <v>418</v>
      </c>
      <c r="C126" s="86">
        <v>5132</v>
      </c>
      <c r="D126" s="87" t="s">
        <v>810</v>
      </c>
      <c r="E126" s="56" t="s">
        <v>1999</v>
      </c>
      <c r="F126" s="121">
        <v>543440.62</v>
      </c>
      <c r="G126" s="121">
        <v>54534.5</v>
      </c>
      <c r="H126" s="121">
        <v>20137.330000000002</v>
      </c>
      <c r="I126" s="56">
        <v>921133.37</v>
      </c>
      <c r="J126" s="56">
        <v>175938.36</v>
      </c>
      <c r="L126" s="270">
        <v>94926.1</v>
      </c>
      <c r="N126" s="270">
        <v>1310</v>
      </c>
      <c r="O126" s="56">
        <v>85640</v>
      </c>
      <c r="P126" s="56">
        <v>-1269160.81</v>
      </c>
      <c r="Q126" s="56">
        <v>-15551</v>
      </c>
      <c r="R126" s="56">
        <v>2656385</v>
      </c>
      <c r="S126" s="98">
        <v>730978.48</v>
      </c>
      <c r="W126" s="98">
        <v>646056.5</v>
      </c>
      <c r="Y126" s="122">
        <v>927672.5</v>
      </c>
      <c r="AB126" s="122">
        <v>153646.53</v>
      </c>
      <c r="AC126" s="122">
        <v>75615.06</v>
      </c>
      <c r="AG126" s="97">
        <f t="shared" si="7"/>
        <v>618112.44999999995</v>
      </c>
      <c r="AH126" s="63">
        <f t="shared" si="8"/>
        <v>96236.1</v>
      </c>
      <c r="AI126" s="64">
        <f t="shared" si="9"/>
        <v>521876.35</v>
      </c>
      <c r="AJ126" s="60">
        <f t="shared" si="10"/>
        <v>1377034.98</v>
      </c>
      <c r="AK126" s="59">
        <f t="shared" si="11"/>
        <v>1156934.0900000001</v>
      </c>
      <c r="AL126" s="69">
        <f t="shared" si="12"/>
        <v>220100.8899999999</v>
      </c>
    </row>
    <row r="127" spans="1:38" ht="15" thickBot="1" x14ac:dyDescent="0.25">
      <c r="A127" s="50" t="s">
        <v>417</v>
      </c>
      <c r="B127" s="50" t="s">
        <v>418</v>
      </c>
      <c r="C127" s="86">
        <v>2779</v>
      </c>
      <c r="D127" s="87" t="s">
        <v>811</v>
      </c>
      <c r="E127" s="56" t="s">
        <v>2000</v>
      </c>
      <c r="F127" s="121">
        <v>477243.63</v>
      </c>
      <c r="G127" s="121">
        <v>33504</v>
      </c>
      <c r="H127" s="121">
        <v>25702.77</v>
      </c>
      <c r="I127" s="56">
        <v>271329.96999999997</v>
      </c>
      <c r="J127" s="56">
        <v>179880.53</v>
      </c>
      <c r="L127" s="270">
        <v>68908.710000000006</v>
      </c>
      <c r="P127" s="56">
        <v>-1849130.55</v>
      </c>
      <c r="Q127" s="56">
        <v>-684</v>
      </c>
      <c r="R127" s="56">
        <v>2668500</v>
      </c>
      <c r="S127" s="98">
        <v>470608.12</v>
      </c>
      <c r="W127" s="98">
        <v>580660.5</v>
      </c>
      <c r="Y127" s="122">
        <v>735656.5</v>
      </c>
      <c r="AB127" s="122">
        <v>148395.66</v>
      </c>
      <c r="AC127" s="122">
        <v>39625.97</v>
      </c>
      <c r="AG127" s="97">
        <f t="shared" si="7"/>
        <v>536450.4</v>
      </c>
      <c r="AH127" s="63">
        <f t="shared" si="8"/>
        <v>68908.710000000006</v>
      </c>
      <c r="AI127" s="64">
        <f t="shared" si="9"/>
        <v>467541.69</v>
      </c>
      <c r="AJ127" s="60">
        <f t="shared" si="10"/>
        <v>1051268.6200000001</v>
      </c>
      <c r="AK127" s="59">
        <f t="shared" si="11"/>
        <v>923678.13</v>
      </c>
      <c r="AL127" s="69">
        <f t="shared" si="12"/>
        <v>127590.49000000011</v>
      </c>
    </row>
    <row r="128" spans="1:38" ht="15" thickBot="1" x14ac:dyDescent="0.25">
      <c r="A128" s="50" t="s">
        <v>417</v>
      </c>
      <c r="B128" s="50" t="s">
        <v>418</v>
      </c>
      <c r="C128" s="86">
        <v>5936</v>
      </c>
      <c r="D128" s="87" t="s">
        <v>812</v>
      </c>
      <c r="E128" s="56" t="s">
        <v>2003</v>
      </c>
      <c r="F128" s="121">
        <v>1190607.3500000001</v>
      </c>
      <c r="G128" s="121">
        <v>12213.25</v>
      </c>
      <c r="H128" s="121">
        <v>31148.7</v>
      </c>
      <c r="I128" s="56">
        <v>5092986.4400000004</v>
      </c>
      <c r="J128" s="56">
        <v>87184.16</v>
      </c>
      <c r="L128" s="270">
        <v>244011.61</v>
      </c>
      <c r="M128" s="270">
        <v>395730</v>
      </c>
      <c r="N128" s="270">
        <v>26</v>
      </c>
      <c r="P128" s="56">
        <v>-3816502.6</v>
      </c>
      <c r="Q128" s="56">
        <v>-1905</v>
      </c>
      <c r="R128" s="56">
        <v>9526566.6699999999</v>
      </c>
      <c r="S128" s="98">
        <v>773783.9</v>
      </c>
      <c r="W128" s="98">
        <v>566688.6</v>
      </c>
      <c r="X128" s="98">
        <v>150000</v>
      </c>
      <c r="Y128" s="122">
        <v>922486.6</v>
      </c>
      <c r="AA128" s="122">
        <v>3280</v>
      </c>
      <c r="AB128" s="122">
        <v>249944.07</v>
      </c>
      <c r="AC128" s="122">
        <v>158732.10999999999</v>
      </c>
      <c r="AG128" s="97">
        <f t="shared" si="7"/>
        <v>1233969.3</v>
      </c>
      <c r="AH128" s="63">
        <f t="shared" si="8"/>
        <v>639767.61</v>
      </c>
      <c r="AI128" s="64">
        <f t="shared" si="9"/>
        <v>594201.69000000006</v>
      </c>
      <c r="AJ128" s="60">
        <f t="shared" si="10"/>
        <v>1490472.5</v>
      </c>
      <c r="AK128" s="59">
        <f t="shared" si="11"/>
        <v>1334442.7799999998</v>
      </c>
      <c r="AL128" s="69">
        <f t="shared" si="12"/>
        <v>156029.7200000002</v>
      </c>
    </row>
    <row r="129" spans="1:38" ht="15" thickBot="1" x14ac:dyDescent="0.25">
      <c r="A129" s="50" t="s">
        <v>417</v>
      </c>
      <c r="B129" s="50" t="s">
        <v>418</v>
      </c>
      <c r="C129" s="86">
        <v>2905</v>
      </c>
      <c r="D129" s="87" t="s">
        <v>813</v>
      </c>
      <c r="E129" s="56" t="s">
        <v>2005</v>
      </c>
      <c r="F129" s="121">
        <v>497293.86</v>
      </c>
      <c r="G129" s="121">
        <v>35048</v>
      </c>
      <c r="H129" s="121">
        <v>0</v>
      </c>
      <c r="I129" s="56">
        <v>400998.48</v>
      </c>
      <c r="J129" s="56">
        <v>150414.67000000001</v>
      </c>
      <c r="L129" s="270">
        <v>70144.070000000007</v>
      </c>
      <c r="O129" s="56">
        <v>155940</v>
      </c>
      <c r="P129" s="56">
        <v>-1815370.57</v>
      </c>
      <c r="Q129" s="56">
        <v>245.79</v>
      </c>
      <c r="R129" s="56">
        <v>2647000</v>
      </c>
      <c r="S129" s="98">
        <v>377856.84</v>
      </c>
      <c r="W129" s="98">
        <v>310289.5</v>
      </c>
      <c r="Y129" s="122">
        <v>487649.5</v>
      </c>
      <c r="AB129" s="122">
        <v>93114.28</v>
      </c>
      <c r="AC129" s="122">
        <v>28036.99</v>
      </c>
      <c r="AG129" s="97">
        <f t="shared" si="7"/>
        <v>532341.86</v>
      </c>
      <c r="AH129" s="63">
        <f t="shared" si="8"/>
        <v>70144.070000000007</v>
      </c>
      <c r="AI129" s="64">
        <f t="shared" si="9"/>
        <v>462197.79</v>
      </c>
      <c r="AJ129" s="60">
        <f t="shared" si="10"/>
        <v>688146.34000000008</v>
      </c>
      <c r="AK129" s="59">
        <f t="shared" si="11"/>
        <v>608800.77</v>
      </c>
      <c r="AL129" s="69">
        <f t="shared" si="12"/>
        <v>79345.570000000065</v>
      </c>
    </row>
    <row r="130" spans="1:38" ht="15" thickBot="1" x14ac:dyDescent="0.25">
      <c r="A130" s="50" t="s">
        <v>417</v>
      </c>
      <c r="B130" s="50" t="s">
        <v>418</v>
      </c>
      <c r="C130" s="86">
        <v>2680</v>
      </c>
      <c r="D130" s="87" t="s">
        <v>814</v>
      </c>
      <c r="E130" s="56" t="s">
        <v>2031</v>
      </c>
      <c r="F130" s="121">
        <v>222938.65</v>
      </c>
      <c r="G130" s="121">
        <v>624</v>
      </c>
      <c r="H130" s="121">
        <v>6619.7</v>
      </c>
      <c r="I130" s="56">
        <v>484035.74</v>
      </c>
      <c r="J130" s="56">
        <v>64614.61</v>
      </c>
      <c r="L130" s="270">
        <v>150169.01</v>
      </c>
      <c r="N130" s="270">
        <v>15</v>
      </c>
      <c r="P130" s="56">
        <v>-1237394.6599999999</v>
      </c>
      <c r="R130" s="56">
        <v>1913700</v>
      </c>
      <c r="S130" s="98">
        <v>40233.26</v>
      </c>
      <c r="W130" s="98">
        <v>72727.600000000006</v>
      </c>
      <c r="Y130" s="122">
        <v>110591.6</v>
      </c>
      <c r="AB130" s="122">
        <v>24788.9</v>
      </c>
      <c r="AC130" s="122">
        <v>11595.51</v>
      </c>
      <c r="AG130" s="97">
        <f t="shared" si="7"/>
        <v>230182.35</v>
      </c>
      <c r="AH130" s="63">
        <f t="shared" si="8"/>
        <v>150184.01</v>
      </c>
      <c r="AI130" s="64">
        <f t="shared" si="9"/>
        <v>79998.34</v>
      </c>
      <c r="AJ130" s="60">
        <f t="shared" si="10"/>
        <v>112960.86000000002</v>
      </c>
      <c r="AK130" s="59">
        <f t="shared" si="11"/>
        <v>146976.01</v>
      </c>
      <c r="AL130" s="69">
        <f t="shared" si="12"/>
        <v>-34015.149999999994</v>
      </c>
    </row>
  </sheetData>
  <autoFilter ref="A1:AL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topLeftCell="X1" zoomScale="110" zoomScaleNormal="110" workbookViewId="0">
      <selection activeCell="Z10" sqref="Z10"/>
    </sheetView>
  </sheetViews>
  <sheetFormatPr defaultColWidth="9" defaultRowHeight="14.25" x14ac:dyDescent="0.2"/>
  <cols>
    <col min="1" max="1" width="39" style="56" bestFit="1" customWidth="1"/>
    <col min="2" max="2" width="32.125" style="121" bestFit="1" customWidth="1"/>
    <col min="3" max="3" width="31.25" style="121" bestFit="1" customWidth="1"/>
    <col min="4" max="4" width="23" style="121" bestFit="1" customWidth="1"/>
    <col min="5" max="5" width="22.75" style="121" bestFit="1" customWidth="1"/>
    <col min="6" max="7" width="16.75" style="56" bestFit="1" customWidth="1"/>
    <col min="8" max="8" width="16.875" style="270" bestFit="1" customWidth="1"/>
    <col min="9" max="9" width="19.125" style="270" bestFit="1" customWidth="1"/>
    <col min="10" max="10" width="18.375" style="270" bestFit="1" customWidth="1"/>
    <col min="11" max="11" width="20.375" style="270" bestFit="1" customWidth="1"/>
    <col min="12" max="12" width="22.625" style="56" bestFit="1" customWidth="1"/>
    <col min="13" max="13" width="26.75" style="56" bestFit="1" customWidth="1"/>
    <col min="14" max="14" width="26.875" style="56" bestFit="1" customWidth="1"/>
    <col min="15" max="15" width="17" style="56" bestFit="1" customWidth="1"/>
    <col min="16" max="16" width="43.125" style="98" bestFit="1" customWidth="1"/>
    <col min="17" max="17" width="43.875" style="98" bestFit="1" customWidth="1"/>
    <col min="18" max="18" width="28" style="98" bestFit="1" customWidth="1"/>
    <col min="19" max="19" width="37.5" style="98" bestFit="1" customWidth="1"/>
    <col min="20" max="20" width="53.375" style="98" bestFit="1" customWidth="1"/>
    <col min="21" max="21" width="54.875" style="122" bestFit="1" customWidth="1"/>
    <col min="22" max="22" width="19.375" style="122" bestFit="1" customWidth="1"/>
    <col min="23" max="23" width="25.75" style="122" bestFit="1" customWidth="1"/>
    <col min="24" max="24" width="24.125" style="122" bestFit="1" customWidth="1"/>
    <col min="25" max="25" width="41.25" style="122" bestFit="1" customWidth="1"/>
    <col min="26" max="26" width="29.875" style="122" bestFit="1" customWidth="1"/>
    <col min="27" max="27" width="32.125" style="56" bestFit="1" customWidth="1"/>
    <col min="28" max="28" width="32.375" style="56" bestFit="1" customWidth="1"/>
    <col min="29" max="29" width="34.25" style="56" bestFit="1" customWidth="1"/>
    <col min="30" max="30" width="33.125" style="56" bestFit="1" customWidth="1"/>
    <col min="31" max="16384" width="9" style="56"/>
  </cols>
  <sheetData>
    <row r="1" spans="1:26" x14ac:dyDescent="0.2">
      <c r="A1" s="56" t="s">
        <v>590</v>
      </c>
      <c r="B1" s="121" t="s">
        <v>1439</v>
      </c>
      <c r="C1" s="121" t="s">
        <v>1440</v>
      </c>
      <c r="D1" s="121" t="s">
        <v>1441</v>
      </c>
      <c r="E1" s="121" t="s">
        <v>1442</v>
      </c>
      <c r="F1" s="56" t="s">
        <v>1443</v>
      </c>
      <c r="G1" s="56" t="s">
        <v>1444</v>
      </c>
      <c r="H1" s="270" t="s">
        <v>1447</v>
      </c>
      <c r="I1" s="270" t="s">
        <v>1448</v>
      </c>
      <c r="J1" s="270" t="s">
        <v>1449</v>
      </c>
      <c r="K1" s="270" t="s">
        <v>1450</v>
      </c>
      <c r="L1" s="56" t="s">
        <v>1451</v>
      </c>
      <c r="M1" s="56" t="s">
        <v>1452</v>
      </c>
      <c r="N1" s="56" t="s">
        <v>1453</v>
      </c>
      <c r="O1" s="56" t="s">
        <v>1454</v>
      </c>
      <c r="P1" s="98" t="s">
        <v>1456</v>
      </c>
      <c r="Q1" s="98" t="s">
        <v>1457</v>
      </c>
      <c r="R1" s="98" t="s">
        <v>1458</v>
      </c>
      <c r="S1" s="98" t="s">
        <v>1459</v>
      </c>
      <c r="T1" s="98" t="s">
        <v>1460</v>
      </c>
      <c r="U1" s="122" t="s">
        <v>1461</v>
      </c>
      <c r="V1" s="122" t="s">
        <v>1462</v>
      </c>
      <c r="W1" s="122" t="s">
        <v>1463</v>
      </c>
      <c r="X1" s="122" t="s">
        <v>1464</v>
      </c>
      <c r="Y1" s="122" t="s">
        <v>1465</v>
      </c>
      <c r="Z1" s="122" t="s">
        <v>1468</v>
      </c>
    </row>
    <row r="2" spans="1:26" x14ac:dyDescent="0.2">
      <c r="A2" s="56" t="s">
        <v>591</v>
      </c>
      <c r="B2" s="121" t="s">
        <v>1469</v>
      </c>
      <c r="C2" s="121" t="s">
        <v>1470</v>
      </c>
      <c r="D2" s="121" t="s">
        <v>1471</v>
      </c>
      <c r="E2" s="121" t="s">
        <v>1472</v>
      </c>
      <c r="F2" s="56" t="s">
        <v>1473</v>
      </c>
      <c r="G2" s="56" t="s">
        <v>1474</v>
      </c>
      <c r="H2" s="270" t="s">
        <v>1477</v>
      </c>
      <c r="I2" s="270" t="s">
        <v>1478</v>
      </c>
      <c r="J2" s="270" t="s">
        <v>1479</v>
      </c>
      <c r="K2" s="270" t="s">
        <v>1480</v>
      </c>
      <c r="L2" s="56" t="s">
        <v>1481</v>
      </c>
      <c r="M2" s="56" t="s">
        <v>1482</v>
      </c>
      <c r="N2" s="56" t="s">
        <v>1483</v>
      </c>
      <c r="O2" s="56" t="s">
        <v>1484</v>
      </c>
      <c r="P2" s="98" t="s">
        <v>1486</v>
      </c>
      <c r="Q2" s="98" t="s">
        <v>1487</v>
      </c>
      <c r="R2" s="98" t="s">
        <v>1488</v>
      </c>
      <c r="S2" s="98" t="s">
        <v>1489</v>
      </c>
      <c r="T2" s="98" t="s">
        <v>1490</v>
      </c>
      <c r="U2" s="122" t="s">
        <v>1491</v>
      </c>
      <c r="V2" s="122" t="s">
        <v>1492</v>
      </c>
      <c r="W2" s="122" t="s">
        <v>1493</v>
      </c>
      <c r="X2" s="122" t="s">
        <v>1494</v>
      </c>
      <c r="Y2" s="122" t="s">
        <v>1495</v>
      </c>
      <c r="Z2" s="122" t="s">
        <v>1498</v>
      </c>
    </row>
    <row r="3" spans="1:26" x14ac:dyDescent="0.2">
      <c r="A3" s="56" t="s">
        <v>592</v>
      </c>
      <c r="B3" s="121">
        <v>37012869.350000001</v>
      </c>
      <c r="C3" s="121">
        <v>4246425.43</v>
      </c>
      <c r="D3" s="121">
        <v>2980731.7</v>
      </c>
      <c r="E3" s="121">
        <v>34.869999999999997</v>
      </c>
      <c r="F3" s="56">
        <v>75158097.5</v>
      </c>
      <c r="G3" s="56">
        <v>36271890.649999999</v>
      </c>
      <c r="H3" s="270">
        <v>577012.67000000004</v>
      </c>
      <c r="I3" s="270">
        <v>946538.33</v>
      </c>
      <c r="J3" s="270">
        <v>45000</v>
      </c>
      <c r="K3" s="270">
        <v>2641546.58</v>
      </c>
      <c r="L3" s="56">
        <v>451349.92</v>
      </c>
      <c r="M3" s="56">
        <v>-2499278.48</v>
      </c>
      <c r="N3" s="56">
        <v>14780757.810000001</v>
      </c>
      <c r="O3" s="56">
        <v>134764286.09</v>
      </c>
      <c r="P3" s="98">
        <v>42700650.280000001</v>
      </c>
      <c r="Q3" s="98">
        <v>493436.52</v>
      </c>
      <c r="R3" s="98">
        <v>10736.29</v>
      </c>
      <c r="S3" s="98">
        <v>41950221.100000001</v>
      </c>
      <c r="T3" s="98">
        <v>2851180.89</v>
      </c>
      <c r="U3" s="122">
        <v>54925030.509999998</v>
      </c>
      <c r="V3" s="122">
        <v>6500</v>
      </c>
      <c r="W3" s="122">
        <v>71013.81</v>
      </c>
      <c r="X3" s="122">
        <v>18653184.030000001</v>
      </c>
      <c r="Y3" s="122">
        <v>7597628.54</v>
      </c>
      <c r="Z3" s="122">
        <v>2145449.2200000002</v>
      </c>
    </row>
    <row r="4" spans="1:26" x14ac:dyDescent="0.2">
      <c r="A4" s="56" t="s">
        <v>1821</v>
      </c>
      <c r="B4" s="121">
        <v>753034.74</v>
      </c>
      <c r="D4" s="121">
        <v>39487</v>
      </c>
      <c r="E4" s="121">
        <v>0</v>
      </c>
      <c r="F4" s="56">
        <v>9</v>
      </c>
      <c r="G4" s="56">
        <v>128115.88</v>
      </c>
      <c r="H4" s="270">
        <v>30000</v>
      </c>
      <c r="I4" s="270">
        <v>3524.07</v>
      </c>
      <c r="J4" s="270">
        <v>8000</v>
      </c>
      <c r="K4" s="270">
        <v>75200.039999999994</v>
      </c>
      <c r="N4" s="56">
        <v>282284.08</v>
      </c>
      <c r="O4" s="56">
        <v>560321.12</v>
      </c>
      <c r="P4" s="98">
        <v>142800</v>
      </c>
      <c r="R4" s="98">
        <v>45.5</v>
      </c>
      <c r="S4" s="98">
        <v>1093064</v>
      </c>
      <c r="T4" s="98">
        <v>290055.14</v>
      </c>
      <c r="U4" s="122">
        <v>1103064</v>
      </c>
      <c r="X4" s="122">
        <v>461583.33</v>
      </c>
    </row>
    <row r="5" spans="1:26" x14ac:dyDescent="0.2">
      <c r="A5" s="56" t="s">
        <v>1822</v>
      </c>
      <c r="B5" s="121">
        <v>39466.99</v>
      </c>
      <c r="D5" s="121">
        <v>12000</v>
      </c>
      <c r="F5" s="56">
        <v>76871.199999999997</v>
      </c>
      <c r="G5" s="56">
        <v>16985.48</v>
      </c>
      <c r="K5" s="270">
        <v>31822.32</v>
      </c>
      <c r="N5" s="56">
        <v>-1879110.14</v>
      </c>
      <c r="O5" s="56">
        <v>2026803.02</v>
      </c>
      <c r="S5" s="98">
        <v>275719.5</v>
      </c>
      <c r="T5" s="98">
        <v>59145.760000000002</v>
      </c>
      <c r="U5" s="122">
        <v>275719.5</v>
      </c>
      <c r="X5" s="122">
        <v>59000.77</v>
      </c>
      <c r="Y5" s="122">
        <v>34336.519999999997</v>
      </c>
    </row>
    <row r="6" spans="1:26" x14ac:dyDescent="0.2">
      <c r="A6" s="56" t="s">
        <v>1823</v>
      </c>
      <c r="B6" s="121">
        <v>8000</v>
      </c>
      <c r="D6" s="121">
        <v>17739</v>
      </c>
      <c r="E6" s="121">
        <v>0</v>
      </c>
      <c r="F6" s="56">
        <v>2699814.37</v>
      </c>
      <c r="G6" s="56">
        <v>8643.44</v>
      </c>
      <c r="H6" s="270">
        <v>16600.2</v>
      </c>
      <c r="I6" s="270">
        <v>4350.8500000000004</v>
      </c>
      <c r="J6" s="270">
        <v>8000</v>
      </c>
      <c r="K6" s="270">
        <v>0</v>
      </c>
      <c r="N6" s="56">
        <v>2084624.55</v>
      </c>
      <c r="O6" s="56">
        <v>716949.66</v>
      </c>
      <c r="S6" s="98">
        <v>785676</v>
      </c>
      <c r="T6" s="98">
        <v>164137.43</v>
      </c>
      <c r="U6" s="122">
        <v>807776</v>
      </c>
      <c r="W6" s="122">
        <v>5070</v>
      </c>
      <c r="X6" s="122">
        <v>179611.48</v>
      </c>
      <c r="Y6" s="122">
        <v>53684.4</v>
      </c>
    </row>
    <row r="7" spans="1:26" x14ac:dyDescent="0.2">
      <c r="A7" s="56" t="s">
        <v>1824</v>
      </c>
      <c r="B7" s="121">
        <v>15.61</v>
      </c>
      <c r="D7" s="121">
        <v>49931.28</v>
      </c>
      <c r="F7" s="56">
        <v>2908735.34</v>
      </c>
      <c r="G7" s="56">
        <v>368005.92</v>
      </c>
      <c r="H7" s="270">
        <v>34415</v>
      </c>
      <c r="I7" s="270">
        <v>3608.91</v>
      </c>
      <c r="K7" s="270">
        <v>0</v>
      </c>
      <c r="N7" s="56">
        <v>2866496.12</v>
      </c>
      <c r="O7" s="56">
        <v>550717.67000000004</v>
      </c>
      <c r="S7" s="98">
        <v>454454</v>
      </c>
      <c r="T7" s="98">
        <v>537014.13</v>
      </c>
      <c r="U7" s="122">
        <v>469154</v>
      </c>
      <c r="W7" s="122">
        <v>3235.81</v>
      </c>
      <c r="X7" s="122">
        <v>555561.18999999994</v>
      </c>
      <c r="Y7" s="122">
        <v>92066.68</v>
      </c>
    </row>
    <row r="8" spans="1:26" x14ac:dyDescent="0.2">
      <c r="A8" s="56" t="s">
        <v>1825</v>
      </c>
      <c r="B8" s="121">
        <v>443184.49</v>
      </c>
      <c r="D8" s="121">
        <v>8561</v>
      </c>
      <c r="E8" s="121">
        <v>34.869999999999997</v>
      </c>
      <c r="F8" s="56">
        <v>374431.41</v>
      </c>
      <c r="G8" s="56">
        <v>179612.16</v>
      </c>
      <c r="H8" s="270">
        <v>59225.52</v>
      </c>
      <c r="I8" s="270">
        <v>7977.25</v>
      </c>
      <c r="J8" s="270">
        <v>8000</v>
      </c>
      <c r="K8" s="270">
        <v>429650</v>
      </c>
      <c r="N8" s="56">
        <v>-1495409.97</v>
      </c>
      <c r="O8" s="56">
        <v>2257089.6800000002</v>
      </c>
      <c r="Q8" s="98">
        <v>15118</v>
      </c>
      <c r="S8" s="98">
        <v>422682</v>
      </c>
      <c r="T8" s="98">
        <v>85145.35</v>
      </c>
      <c r="U8" s="122">
        <v>422682</v>
      </c>
      <c r="X8" s="122">
        <v>302347.46000000002</v>
      </c>
      <c r="Y8" s="122">
        <v>58624.44</v>
      </c>
    </row>
    <row r="9" spans="1:26" x14ac:dyDescent="0.2">
      <c r="A9" s="56" t="s">
        <v>1826</v>
      </c>
      <c r="B9" s="121">
        <v>660</v>
      </c>
      <c r="D9" s="121">
        <v>0</v>
      </c>
      <c r="E9" s="121">
        <v>0</v>
      </c>
      <c r="F9" s="56">
        <v>3965981.58</v>
      </c>
      <c r="G9" s="56">
        <v>299191.82</v>
      </c>
      <c r="H9" s="270">
        <v>23140</v>
      </c>
      <c r="I9" s="270">
        <v>404.65</v>
      </c>
      <c r="K9" s="270">
        <v>660</v>
      </c>
      <c r="N9" s="56">
        <v>4125104.64</v>
      </c>
      <c r="O9" s="56">
        <v>253201</v>
      </c>
      <c r="S9" s="98">
        <v>393574</v>
      </c>
      <c r="T9" s="98">
        <v>86008.05</v>
      </c>
      <c r="U9" s="122">
        <v>423574</v>
      </c>
      <c r="W9" s="122">
        <v>5124</v>
      </c>
      <c r="X9" s="122">
        <v>74428.7</v>
      </c>
      <c r="Y9" s="122">
        <v>113132.24</v>
      </c>
    </row>
    <row r="10" spans="1:26" x14ac:dyDescent="0.2">
      <c r="A10" s="56" t="s">
        <v>1827</v>
      </c>
      <c r="B10" s="121">
        <v>3438.11</v>
      </c>
      <c r="D10" s="121">
        <v>2380</v>
      </c>
      <c r="E10" s="121">
        <v>0</v>
      </c>
      <c r="F10" s="56">
        <v>3369737.72</v>
      </c>
      <c r="G10" s="56">
        <v>3</v>
      </c>
      <c r="J10" s="270">
        <v>8000</v>
      </c>
      <c r="K10" s="270">
        <v>0</v>
      </c>
      <c r="N10" s="56">
        <v>3421566.77</v>
      </c>
      <c r="R10" s="98">
        <v>2.7</v>
      </c>
      <c r="S10" s="98">
        <v>64606.5</v>
      </c>
      <c r="T10" s="98">
        <v>16088.48</v>
      </c>
      <c r="U10" s="122">
        <v>64606.5</v>
      </c>
      <c r="X10" s="122">
        <v>18308.48</v>
      </c>
      <c r="Y10" s="122">
        <v>51790.64</v>
      </c>
    </row>
    <row r="11" spans="1:26" x14ac:dyDescent="0.2">
      <c r="A11" s="56" t="s">
        <v>1828</v>
      </c>
      <c r="B11" s="121">
        <v>0</v>
      </c>
      <c r="D11" s="121">
        <v>0</v>
      </c>
      <c r="E11" s="121">
        <v>0</v>
      </c>
      <c r="F11" s="56">
        <v>1130523.1599999999</v>
      </c>
      <c r="G11" s="56">
        <v>100137.42</v>
      </c>
      <c r="K11" s="270">
        <v>0</v>
      </c>
      <c r="N11" s="56">
        <v>958036.12</v>
      </c>
      <c r="O11" s="56">
        <v>99610.62</v>
      </c>
      <c r="S11" s="98">
        <v>128299.5</v>
      </c>
      <c r="T11" s="98">
        <v>375158.51</v>
      </c>
      <c r="U11" s="122">
        <v>130699.5</v>
      </c>
      <c r="W11" s="122">
        <v>1368</v>
      </c>
      <c r="X11" s="122">
        <v>24265.51</v>
      </c>
      <c r="Y11" s="122">
        <v>174111.16</v>
      </c>
    </row>
    <row r="12" spans="1:26" x14ac:dyDescent="0.2">
      <c r="A12" s="56" t="s">
        <v>1829</v>
      </c>
      <c r="B12" s="121">
        <v>553575.76</v>
      </c>
      <c r="C12" s="121">
        <v>0</v>
      </c>
      <c r="D12" s="121">
        <v>36672.449999999997</v>
      </c>
      <c r="F12" s="56">
        <v>1322056.8600000001</v>
      </c>
      <c r="G12" s="56">
        <v>396803.82</v>
      </c>
      <c r="H12" s="270">
        <v>0</v>
      </c>
      <c r="I12" s="270">
        <v>4940</v>
      </c>
      <c r="N12" s="56">
        <v>141440.57999999999</v>
      </c>
      <c r="O12" s="56">
        <v>685585.33</v>
      </c>
      <c r="P12" s="98">
        <v>222503.61</v>
      </c>
      <c r="Q12" s="98">
        <v>234864</v>
      </c>
      <c r="S12" s="98">
        <v>984420</v>
      </c>
      <c r="T12" s="98">
        <v>45700</v>
      </c>
      <c r="U12" s="122">
        <v>1068390.3999999999</v>
      </c>
      <c r="X12" s="122">
        <v>128050.71</v>
      </c>
      <c r="Y12" s="122">
        <v>128396.1</v>
      </c>
    </row>
    <row r="13" spans="1:26" x14ac:dyDescent="0.2">
      <c r="A13" s="56" t="s">
        <v>1830</v>
      </c>
      <c r="B13" s="121">
        <v>329713.96000000002</v>
      </c>
      <c r="C13" s="121">
        <v>61689.16</v>
      </c>
      <c r="D13" s="121">
        <v>197705.38</v>
      </c>
      <c r="F13" s="56">
        <v>405713.3</v>
      </c>
      <c r="G13" s="56">
        <v>232857.41</v>
      </c>
      <c r="H13" s="270">
        <v>14200</v>
      </c>
      <c r="I13" s="270">
        <v>0</v>
      </c>
      <c r="O13" s="56">
        <v>1517319.83</v>
      </c>
      <c r="P13" s="98">
        <v>530624.24</v>
      </c>
      <c r="S13" s="98">
        <v>756341.8</v>
      </c>
      <c r="T13" s="98">
        <v>45200</v>
      </c>
      <c r="U13" s="122">
        <v>801541.8</v>
      </c>
      <c r="X13" s="122">
        <v>218183.88</v>
      </c>
      <c r="Y13" s="122">
        <v>80544.649999999994</v>
      </c>
    </row>
    <row r="14" spans="1:26" x14ac:dyDescent="0.2">
      <c r="A14" s="56" t="s">
        <v>1831</v>
      </c>
      <c r="B14" s="121">
        <v>38.61</v>
      </c>
      <c r="C14" s="121">
        <v>286645.15999999997</v>
      </c>
      <c r="D14" s="121">
        <v>17247.23</v>
      </c>
      <c r="F14" s="56">
        <v>1038048.53</v>
      </c>
      <c r="G14" s="56">
        <v>343231.58</v>
      </c>
      <c r="H14" s="270">
        <v>13000</v>
      </c>
      <c r="I14" s="270">
        <v>8870</v>
      </c>
      <c r="N14" s="56">
        <v>18900</v>
      </c>
      <c r="O14" s="56">
        <v>1326846.8</v>
      </c>
      <c r="P14" s="98">
        <v>291820.32</v>
      </c>
      <c r="Q14" s="98">
        <v>40000</v>
      </c>
      <c r="S14" s="98">
        <v>431602</v>
      </c>
      <c r="U14" s="122">
        <v>501952</v>
      </c>
      <c r="X14" s="122">
        <v>216406.69</v>
      </c>
      <c r="Y14" s="122">
        <v>112082.52</v>
      </c>
    </row>
    <row r="15" spans="1:26" x14ac:dyDescent="0.2">
      <c r="A15" s="56" t="s">
        <v>1832</v>
      </c>
      <c r="B15" s="121">
        <v>324667.31</v>
      </c>
      <c r="C15" s="121">
        <v>31218.14</v>
      </c>
      <c r="D15" s="121">
        <v>71525.45</v>
      </c>
      <c r="F15" s="56">
        <v>112704.67</v>
      </c>
      <c r="G15" s="56">
        <v>302476.71000000002</v>
      </c>
      <c r="H15" s="270">
        <v>0</v>
      </c>
      <c r="I15" s="270">
        <v>0</v>
      </c>
      <c r="N15" s="56">
        <v>136585.21</v>
      </c>
      <c r="O15" s="56">
        <v>1336486.2</v>
      </c>
      <c r="P15" s="98">
        <v>364182.2</v>
      </c>
      <c r="S15" s="98">
        <v>968324</v>
      </c>
      <c r="T15" s="98">
        <v>138700</v>
      </c>
      <c r="U15" s="122">
        <v>1041087.4</v>
      </c>
      <c r="X15" s="122">
        <v>229282.68</v>
      </c>
      <c r="Y15" s="122">
        <v>88210.68</v>
      </c>
    </row>
    <row r="16" spans="1:26" x14ac:dyDescent="0.2">
      <c r="A16" s="56" t="s">
        <v>1833</v>
      </c>
      <c r="B16" s="121">
        <v>316652.87</v>
      </c>
      <c r="C16" s="121">
        <v>104587.55</v>
      </c>
      <c r="D16" s="121">
        <v>113522.56</v>
      </c>
      <c r="F16" s="56">
        <v>1105471.43</v>
      </c>
      <c r="G16" s="56">
        <v>498417.82</v>
      </c>
      <c r="H16" s="270">
        <v>12000</v>
      </c>
      <c r="I16" s="270">
        <v>5600</v>
      </c>
      <c r="N16" s="56">
        <v>258182.7</v>
      </c>
      <c r="O16" s="56">
        <v>2146839.4900000002</v>
      </c>
      <c r="P16" s="98">
        <v>550120.09</v>
      </c>
      <c r="S16" s="98">
        <v>899288</v>
      </c>
      <c r="U16" s="122">
        <v>1145870.51</v>
      </c>
      <c r="X16" s="122">
        <v>174041.2</v>
      </c>
      <c r="Y16" s="122">
        <v>144756.92000000001</v>
      </c>
    </row>
    <row r="17" spans="1:26" x14ac:dyDescent="0.2">
      <c r="A17" s="56" t="s">
        <v>1834</v>
      </c>
      <c r="B17" s="121">
        <v>742602.58</v>
      </c>
      <c r="C17" s="121">
        <v>0</v>
      </c>
      <c r="D17" s="121">
        <v>101830.79</v>
      </c>
      <c r="F17" s="56">
        <v>193883.37</v>
      </c>
      <c r="G17" s="56">
        <v>286850.89</v>
      </c>
      <c r="H17" s="270">
        <v>23200</v>
      </c>
      <c r="O17" s="56">
        <v>1602780.76</v>
      </c>
      <c r="P17" s="98">
        <v>785575.16</v>
      </c>
      <c r="S17" s="98">
        <v>629281</v>
      </c>
      <c r="T17" s="98">
        <v>51200</v>
      </c>
      <c r="U17" s="122">
        <v>919761</v>
      </c>
      <c r="X17" s="122">
        <v>196650.36</v>
      </c>
      <c r="Y17" s="122">
        <v>73408.86</v>
      </c>
    </row>
    <row r="18" spans="1:26" x14ac:dyDescent="0.2">
      <c r="A18" s="56" t="s">
        <v>1835</v>
      </c>
      <c r="B18" s="121">
        <v>413584.62</v>
      </c>
      <c r="C18" s="121">
        <v>0</v>
      </c>
      <c r="D18" s="121">
        <v>15405.27</v>
      </c>
      <c r="F18" s="56">
        <v>505668.86</v>
      </c>
      <c r="G18" s="56">
        <v>2652120.44</v>
      </c>
      <c r="H18" s="270">
        <v>9500</v>
      </c>
      <c r="I18" s="270">
        <v>13915</v>
      </c>
      <c r="N18" s="56">
        <v>62671.06</v>
      </c>
      <c r="O18" s="56">
        <v>2036704.82</v>
      </c>
      <c r="P18" s="98">
        <v>296519.63</v>
      </c>
      <c r="S18" s="98">
        <v>685204</v>
      </c>
      <c r="T18" s="98">
        <v>21700</v>
      </c>
      <c r="U18" s="122">
        <v>722904</v>
      </c>
      <c r="X18" s="122">
        <v>188673.47</v>
      </c>
      <c r="Y18" s="122">
        <v>293195.09999999998</v>
      </c>
    </row>
    <row r="19" spans="1:26" x14ac:dyDescent="0.2">
      <c r="A19" s="56" t="s">
        <v>1836</v>
      </c>
      <c r="B19" s="121">
        <v>213123.87</v>
      </c>
      <c r="C19" s="121">
        <v>3987.8</v>
      </c>
      <c r="D19" s="121">
        <v>80318.490000000005</v>
      </c>
      <c r="F19" s="56">
        <v>1222528.2</v>
      </c>
      <c r="G19" s="56">
        <v>716491.22</v>
      </c>
      <c r="H19" s="270">
        <v>38100</v>
      </c>
      <c r="I19" s="270">
        <v>13300</v>
      </c>
      <c r="N19" s="56">
        <v>26259.22</v>
      </c>
      <c r="O19" s="56">
        <v>118427.08</v>
      </c>
      <c r="P19" s="98">
        <v>266898.03999999998</v>
      </c>
      <c r="S19" s="98">
        <v>391840</v>
      </c>
      <c r="U19" s="122">
        <v>391840</v>
      </c>
      <c r="X19" s="122">
        <v>144477.84</v>
      </c>
      <c r="Y19" s="122">
        <v>149598.75</v>
      </c>
    </row>
    <row r="20" spans="1:26" x14ac:dyDescent="0.2">
      <c r="A20" s="56" t="s">
        <v>1837</v>
      </c>
      <c r="B20" s="121">
        <v>412089.03</v>
      </c>
      <c r="C20" s="121">
        <v>174242.2</v>
      </c>
      <c r="D20" s="121">
        <v>38780.449999999997</v>
      </c>
      <c r="F20" s="56">
        <v>178490.74</v>
      </c>
      <c r="G20" s="56">
        <v>293353.28999999998</v>
      </c>
      <c r="H20" s="270">
        <v>0</v>
      </c>
      <c r="I20" s="270">
        <v>6500</v>
      </c>
      <c r="N20" s="56">
        <v>409834.6</v>
      </c>
      <c r="O20" s="56">
        <v>1863971.92</v>
      </c>
      <c r="P20" s="98">
        <v>374186.77</v>
      </c>
      <c r="S20" s="98">
        <v>396260</v>
      </c>
      <c r="T20" s="98">
        <v>39600</v>
      </c>
      <c r="U20" s="122">
        <v>654700.80000000005</v>
      </c>
      <c r="X20" s="122">
        <v>161029.66</v>
      </c>
      <c r="Y20" s="122">
        <v>81927.839999999997</v>
      </c>
    </row>
    <row r="21" spans="1:26" x14ac:dyDescent="0.2">
      <c r="A21" s="56" t="s">
        <v>1838</v>
      </c>
      <c r="B21" s="121">
        <v>538941.93999999994</v>
      </c>
      <c r="C21" s="121">
        <v>26404.2</v>
      </c>
      <c r="D21" s="121">
        <v>130711.89</v>
      </c>
      <c r="F21" s="56">
        <v>787244.48</v>
      </c>
      <c r="G21" s="56">
        <v>2217798.98</v>
      </c>
      <c r="H21" s="270">
        <v>0</v>
      </c>
      <c r="I21" s="270">
        <v>5600</v>
      </c>
      <c r="K21" s="270">
        <v>0</v>
      </c>
      <c r="N21" s="56">
        <v>505432.48</v>
      </c>
      <c r="O21" s="56">
        <v>2519990.75</v>
      </c>
      <c r="P21" s="98">
        <v>397319.11</v>
      </c>
      <c r="S21" s="98">
        <v>688958</v>
      </c>
      <c r="T21" s="98">
        <v>37100</v>
      </c>
      <c r="U21" s="122">
        <v>923154</v>
      </c>
      <c r="X21" s="122">
        <v>259011.24</v>
      </c>
      <c r="Y21" s="122">
        <v>271604.46999999997</v>
      </c>
    </row>
    <row r="22" spans="1:26" x14ac:dyDescent="0.2">
      <c r="A22" s="56" t="s">
        <v>1839</v>
      </c>
      <c r="B22" s="121">
        <v>922790.98</v>
      </c>
      <c r="C22" s="121">
        <v>70485.279999999999</v>
      </c>
      <c r="D22" s="121">
        <v>2403</v>
      </c>
      <c r="F22" s="56">
        <v>774109.19</v>
      </c>
      <c r="G22" s="56">
        <v>634405.63</v>
      </c>
      <c r="H22" s="270">
        <v>33119</v>
      </c>
      <c r="O22" s="56">
        <v>4994895.4800000004</v>
      </c>
      <c r="P22" s="98">
        <v>587397.59</v>
      </c>
      <c r="S22" s="98">
        <v>822940</v>
      </c>
      <c r="T22" s="98">
        <v>13500</v>
      </c>
      <c r="U22" s="122">
        <v>850440</v>
      </c>
      <c r="X22" s="122">
        <v>303306.38</v>
      </c>
      <c r="Y22" s="122">
        <v>186354.05</v>
      </c>
    </row>
    <row r="23" spans="1:26" x14ac:dyDescent="0.2">
      <c r="A23" s="56" t="s">
        <v>1840</v>
      </c>
      <c r="B23" s="121">
        <v>250806.47</v>
      </c>
      <c r="C23" s="121">
        <v>183268</v>
      </c>
      <c r="D23" s="121">
        <v>72391.320000000007</v>
      </c>
      <c r="F23" s="56">
        <v>335224.46000000002</v>
      </c>
      <c r="G23" s="56">
        <v>396579.73</v>
      </c>
      <c r="H23" s="270">
        <v>29569</v>
      </c>
      <c r="I23" s="270">
        <v>7260</v>
      </c>
      <c r="K23" s="270">
        <v>13.8</v>
      </c>
      <c r="N23" s="56">
        <v>93685.97</v>
      </c>
      <c r="O23" s="56">
        <v>1550129.81</v>
      </c>
      <c r="P23" s="98">
        <v>366574.17</v>
      </c>
      <c r="S23" s="98">
        <v>890519.3</v>
      </c>
      <c r="T23" s="98">
        <v>45600</v>
      </c>
      <c r="U23" s="122">
        <v>977612.9</v>
      </c>
      <c r="X23" s="122">
        <v>183638.6</v>
      </c>
      <c r="Y23" s="122">
        <v>106439.28</v>
      </c>
    </row>
    <row r="24" spans="1:26" x14ac:dyDescent="0.2">
      <c r="A24" s="56" t="s">
        <v>1841</v>
      </c>
      <c r="B24" s="121">
        <v>2293037.5</v>
      </c>
      <c r="C24" s="121">
        <v>0</v>
      </c>
      <c r="D24" s="121">
        <v>9154.94</v>
      </c>
      <c r="F24" s="56">
        <v>154276.74</v>
      </c>
      <c r="G24" s="56">
        <v>785463.06</v>
      </c>
      <c r="H24" s="270">
        <v>0</v>
      </c>
      <c r="I24" s="270">
        <v>0</v>
      </c>
      <c r="K24" s="270">
        <v>0</v>
      </c>
      <c r="N24" s="56">
        <v>260064.49</v>
      </c>
      <c r="O24" s="56">
        <v>2878887.21</v>
      </c>
      <c r="P24" s="98">
        <v>591771.1</v>
      </c>
      <c r="S24" s="98">
        <v>1182300</v>
      </c>
      <c r="T24" s="98">
        <v>49400</v>
      </c>
      <c r="U24" s="122">
        <v>1364020</v>
      </c>
      <c r="X24" s="122">
        <v>358844.39</v>
      </c>
      <c r="Y24" s="122">
        <v>166158.63</v>
      </c>
      <c r="Z24" s="122">
        <v>0</v>
      </c>
    </row>
    <row r="25" spans="1:26" x14ac:dyDescent="0.2">
      <c r="A25" s="56" t="s">
        <v>1842</v>
      </c>
      <c r="B25" s="121">
        <v>289485.19</v>
      </c>
      <c r="C25" s="121">
        <v>320652.55</v>
      </c>
      <c r="D25" s="121">
        <v>14265.58</v>
      </c>
      <c r="F25" s="56">
        <v>513833.25</v>
      </c>
      <c r="G25" s="56">
        <v>516040.35</v>
      </c>
      <c r="H25" s="270">
        <v>0</v>
      </c>
      <c r="K25" s="270">
        <v>1916.8</v>
      </c>
      <c r="O25" s="56">
        <v>2079998.65</v>
      </c>
      <c r="P25" s="98">
        <v>514969.96</v>
      </c>
      <c r="S25" s="98">
        <v>831716</v>
      </c>
      <c r="T25" s="98">
        <v>61400</v>
      </c>
      <c r="U25" s="122">
        <v>937236</v>
      </c>
      <c r="X25" s="122">
        <v>185828.41</v>
      </c>
      <c r="Y25" s="122">
        <v>122333.34</v>
      </c>
    </row>
    <row r="26" spans="1:26" x14ac:dyDescent="0.2">
      <c r="A26" s="56" t="s">
        <v>1843</v>
      </c>
      <c r="B26" s="121">
        <v>524551.66</v>
      </c>
      <c r="C26" s="121">
        <v>93040.47</v>
      </c>
      <c r="D26" s="121">
        <v>21776.01</v>
      </c>
      <c r="F26" s="56">
        <v>1233966.7</v>
      </c>
      <c r="G26" s="56">
        <v>156623.23000000001</v>
      </c>
      <c r="H26" s="270">
        <v>0</v>
      </c>
      <c r="I26" s="270">
        <v>2400</v>
      </c>
      <c r="N26" s="56">
        <v>155350.39999999999</v>
      </c>
      <c r="O26" s="56">
        <v>413083.29</v>
      </c>
      <c r="P26" s="98">
        <v>303638.01</v>
      </c>
      <c r="S26" s="98">
        <v>659746</v>
      </c>
      <c r="T26" s="98">
        <v>40700</v>
      </c>
      <c r="U26" s="122">
        <v>783370.8</v>
      </c>
      <c r="X26" s="122">
        <v>178810.22</v>
      </c>
      <c r="Y26" s="122">
        <v>122359.17</v>
      </c>
      <c r="Z26" s="122">
        <v>1080</v>
      </c>
    </row>
    <row r="27" spans="1:26" x14ac:dyDescent="0.2">
      <c r="A27" s="56" t="s">
        <v>1844</v>
      </c>
      <c r="B27" s="121">
        <v>398218.09</v>
      </c>
      <c r="C27" s="121">
        <v>22750</v>
      </c>
      <c r="D27" s="121">
        <v>9431</v>
      </c>
      <c r="F27" s="56">
        <v>742314.72</v>
      </c>
      <c r="G27" s="56">
        <v>367944.71</v>
      </c>
      <c r="H27" s="270">
        <v>0</v>
      </c>
      <c r="I27" s="270">
        <v>0</v>
      </c>
      <c r="N27" s="56">
        <v>137775.51999999999</v>
      </c>
      <c r="O27" s="56">
        <v>2337378.21</v>
      </c>
      <c r="P27" s="98">
        <v>470990.56</v>
      </c>
      <c r="S27" s="98">
        <v>290234</v>
      </c>
      <c r="T27" s="98">
        <v>19100</v>
      </c>
      <c r="U27" s="122">
        <v>362853.4</v>
      </c>
      <c r="X27" s="122">
        <v>193370.88</v>
      </c>
      <c r="Y27" s="122">
        <v>125769.96</v>
      </c>
    </row>
    <row r="28" spans="1:26" x14ac:dyDescent="0.2">
      <c r="A28" s="56" t="s">
        <v>1845</v>
      </c>
      <c r="B28" s="121">
        <v>312435.64</v>
      </c>
      <c r="C28" s="121">
        <v>0</v>
      </c>
      <c r="D28" s="121">
        <v>30419.86</v>
      </c>
      <c r="F28" s="56">
        <v>482878.63</v>
      </c>
      <c r="G28" s="56">
        <v>301864.53000000003</v>
      </c>
      <c r="H28" s="270">
        <v>5000</v>
      </c>
      <c r="I28" s="270">
        <v>8000</v>
      </c>
      <c r="N28" s="56">
        <v>221545.72</v>
      </c>
      <c r="O28" s="56">
        <v>2446216.73</v>
      </c>
      <c r="P28" s="98">
        <v>257897.51</v>
      </c>
      <c r="Q28" s="98">
        <v>52100</v>
      </c>
      <c r="S28" s="98">
        <v>419468</v>
      </c>
      <c r="U28" s="122">
        <v>491588</v>
      </c>
      <c r="X28" s="122">
        <v>147229.14000000001</v>
      </c>
      <c r="Y28" s="122">
        <v>123055.35</v>
      </c>
      <c r="Z28" s="122">
        <v>100000</v>
      </c>
    </row>
    <row r="29" spans="1:26" x14ac:dyDescent="0.2">
      <c r="A29" s="56" t="s">
        <v>1846</v>
      </c>
      <c r="B29" s="121">
        <v>294795.63</v>
      </c>
      <c r="C29" s="121">
        <v>314043.65000000002</v>
      </c>
      <c r="D29" s="121">
        <v>10095.629999999999</v>
      </c>
      <c r="F29" s="56">
        <v>601821.18000000005</v>
      </c>
      <c r="G29" s="56">
        <v>314927.31</v>
      </c>
      <c r="O29" s="56">
        <v>1940194.37</v>
      </c>
      <c r="P29" s="98">
        <v>304182.2</v>
      </c>
      <c r="Q29" s="98">
        <v>13500</v>
      </c>
      <c r="R29" s="98">
        <v>1023.5</v>
      </c>
      <c r="S29" s="98">
        <v>583781</v>
      </c>
      <c r="U29" s="122">
        <v>621981</v>
      </c>
      <c r="X29" s="122">
        <v>129167.63</v>
      </c>
      <c r="Y29" s="122">
        <v>82934.490000000005</v>
      </c>
    </row>
    <row r="30" spans="1:26" x14ac:dyDescent="0.2">
      <c r="A30" s="56" t="s">
        <v>1847</v>
      </c>
      <c r="B30" s="121">
        <v>723097.77</v>
      </c>
      <c r="C30" s="121">
        <v>285899.48</v>
      </c>
      <c r="D30" s="121">
        <v>30597.62</v>
      </c>
      <c r="F30" s="56">
        <v>2537533.06</v>
      </c>
      <c r="G30" s="56">
        <v>266611.64</v>
      </c>
      <c r="O30" s="56">
        <v>225942.27</v>
      </c>
      <c r="P30" s="98">
        <v>887644.69</v>
      </c>
      <c r="R30" s="98">
        <v>30.17</v>
      </c>
      <c r="S30" s="98">
        <v>163103.5</v>
      </c>
      <c r="U30" s="122">
        <v>293084.5</v>
      </c>
      <c r="X30" s="122">
        <v>192032.92</v>
      </c>
      <c r="Y30" s="122">
        <v>72747.72</v>
      </c>
    </row>
    <row r="31" spans="1:26" x14ac:dyDescent="0.2">
      <c r="A31" s="56" t="s">
        <v>1848</v>
      </c>
      <c r="B31" s="121">
        <v>1341933.32</v>
      </c>
      <c r="C31" s="121">
        <v>307889.5</v>
      </c>
      <c r="D31" s="121">
        <v>12665.58</v>
      </c>
      <c r="F31" s="56">
        <v>918786.7</v>
      </c>
      <c r="G31" s="56">
        <v>384383.89</v>
      </c>
      <c r="O31" s="56">
        <v>519805.36</v>
      </c>
      <c r="P31" s="98">
        <v>921660.23</v>
      </c>
      <c r="S31" s="98">
        <v>351760.5</v>
      </c>
      <c r="U31" s="122">
        <v>559090.5</v>
      </c>
      <c r="X31" s="122">
        <v>237769.18</v>
      </c>
      <c r="Y31" s="122">
        <v>46271.7</v>
      </c>
    </row>
    <row r="32" spans="1:26" x14ac:dyDescent="0.2">
      <c r="A32" s="56" t="s">
        <v>1849</v>
      </c>
      <c r="B32" s="121">
        <v>636103.35</v>
      </c>
      <c r="C32" s="121">
        <v>142897.95000000001</v>
      </c>
      <c r="D32" s="121">
        <v>47839.72</v>
      </c>
      <c r="F32" s="56">
        <v>2379983.0099999998</v>
      </c>
      <c r="G32" s="56">
        <v>1141195.3700000001</v>
      </c>
      <c r="O32" s="56">
        <v>164243.42000000001</v>
      </c>
      <c r="P32" s="98">
        <v>102854.18</v>
      </c>
      <c r="S32" s="98">
        <v>311255</v>
      </c>
      <c r="U32" s="122">
        <v>381790</v>
      </c>
      <c r="X32" s="122">
        <v>99155.47</v>
      </c>
      <c r="Y32" s="122">
        <v>72095</v>
      </c>
    </row>
    <row r="33" spans="1:25" x14ac:dyDescent="0.2">
      <c r="A33" s="56" t="s">
        <v>1850</v>
      </c>
      <c r="B33" s="121">
        <v>673248.04</v>
      </c>
      <c r="C33" s="121">
        <v>127770.5</v>
      </c>
      <c r="D33" s="121">
        <v>650.66999999999996</v>
      </c>
      <c r="F33" s="56">
        <v>583135.78</v>
      </c>
      <c r="G33" s="56">
        <v>402235.19</v>
      </c>
      <c r="O33" s="56">
        <v>3631737.05</v>
      </c>
      <c r="P33" s="98">
        <v>822720.18</v>
      </c>
      <c r="S33" s="98">
        <v>604209</v>
      </c>
      <c r="U33" s="122">
        <v>770829</v>
      </c>
      <c r="X33" s="122">
        <v>210023.99</v>
      </c>
      <c r="Y33" s="122">
        <v>77577.73</v>
      </c>
    </row>
    <row r="34" spans="1:25" x14ac:dyDescent="0.2">
      <c r="A34" s="56" t="s">
        <v>1851</v>
      </c>
      <c r="B34" s="121">
        <v>1042333.46</v>
      </c>
      <c r="C34" s="121">
        <v>148525.1</v>
      </c>
      <c r="D34" s="121">
        <v>37894.54</v>
      </c>
      <c r="F34" s="56">
        <v>335406.81</v>
      </c>
      <c r="G34" s="56">
        <v>430484.57</v>
      </c>
      <c r="O34" s="56">
        <v>669957.9</v>
      </c>
      <c r="P34" s="98">
        <v>805359.17</v>
      </c>
      <c r="R34" s="98">
        <v>718.81</v>
      </c>
      <c r="S34" s="98">
        <v>313724</v>
      </c>
      <c r="U34" s="122">
        <v>500569</v>
      </c>
      <c r="X34" s="122">
        <v>233062.08</v>
      </c>
      <c r="Y34" s="122">
        <v>57971.78</v>
      </c>
    </row>
    <row r="35" spans="1:25" x14ac:dyDescent="0.2">
      <c r="A35" s="56" t="s">
        <v>1852</v>
      </c>
      <c r="B35" s="121">
        <v>846455.05</v>
      </c>
      <c r="C35" s="121">
        <v>168504.37</v>
      </c>
      <c r="D35" s="121">
        <v>21401.919999999998</v>
      </c>
      <c r="F35" s="56">
        <v>651254.74</v>
      </c>
      <c r="G35" s="56">
        <v>213124.28</v>
      </c>
      <c r="O35" s="56">
        <v>2501284.2200000002</v>
      </c>
      <c r="P35" s="98">
        <v>163757.72</v>
      </c>
      <c r="S35" s="98">
        <v>246951</v>
      </c>
      <c r="U35" s="122">
        <v>337365</v>
      </c>
      <c r="X35" s="122">
        <v>69069.3</v>
      </c>
      <c r="Y35" s="122">
        <v>84749.3</v>
      </c>
    </row>
    <row r="36" spans="1:25" x14ac:dyDescent="0.2">
      <c r="A36" s="56" t="s">
        <v>1853</v>
      </c>
      <c r="B36" s="121">
        <v>562938.09</v>
      </c>
      <c r="C36" s="121">
        <v>66072.7</v>
      </c>
      <c r="D36" s="121">
        <v>0</v>
      </c>
      <c r="F36" s="56">
        <v>450429.34</v>
      </c>
      <c r="G36" s="56">
        <v>1215878.82</v>
      </c>
      <c r="O36" s="56">
        <v>1692932.58</v>
      </c>
      <c r="P36" s="98">
        <v>670919.1</v>
      </c>
      <c r="Q36" s="98">
        <v>95000</v>
      </c>
      <c r="R36" s="98">
        <v>765.28</v>
      </c>
      <c r="S36" s="98">
        <v>422443.5</v>
      </c>
      <c r="U36" s="122">
        <v>561443.5</v>
      </c>
      <c r="X36" s="122">
        <v>110935.14</v>
      </c>
      <c r="Y36" s="122">
        <v>53067.99</v>
      </c>
    </row>
    <row r="37" spans="1:25" x14ac:dyDescent="0.2">
      <c r="A37" s="56" t="s">
        <v>1854</v>
      </c>
      <c r="B37" s="121">
        <v>516277.7</v>
      </c>
      <c r="C37" s="121">
        <v>168597.07</v>
      </c>
      <c r="D37" s="121">
        <v>10450</v>
      </c>
      <c r="F37" s="56">
        <v>1282674.6299999999</v>
      </c>
      <c r="G37" s="56">
        <v>140545.24</v>
      </c>
      <c r="P37" s="98">
        <v>638206.12</v>
      </c>
      <c r="S37" s="98">
        <v>487576.5</v>
      </c>
      <c r="U37" s="122">
        <v>564094.5</v>
      </c>
      <c r="X37" s="122">
        <v>126969.71</v>
      </c>
      <c r="Y37" s="122">
        <v>101786.34</v>
      </c>
    </row>
    <row r="38" spans="1:25" x14ac:dyDescent="0.2">
      <c r="A38" s="56" t="s">
        <v>1855</v>
      </c>
      <c r="B38" s="121">
        <v>443074.17</v>
      </c>
      <c r="C38" s="121">
        <v>205273</v>
      </c>
      <c r="D38" s="121">
        <v>762</v>
      </c>
      <c r="F38" s="56">
        <v>1222009.46</v>
      </c>
      <c r="G38" s="56">
        <v>464734.99</v>
      </c>
      <c r="P38" s="98">
        <v>350560.11</v>
      </c>
      <c r="R38" s="98">
        <v>317.77</v>
      </c>
      <c r="S38" s="98">
        <v>567921</v>
      </c>
      <c r="U38" s="122">
        <v>731127</v>
      </c>
      <c r="X38" s="122">
        <v>152449.10999999999</v>
      </c>
      <c r="Y38" s="122">
        <v>52006.62</v>
      </c>
    </row>
    <row r="39" spans="1:25" x14ac:dyDescent="0.2">
      <c r="A39" s="56" t="s">
        <v>1856</v>
      </c>
      <c r="B39" s="121">
        <v>636185.04</v>
      </c>
      <c r="C39" s="121">
        <v>35149.629999999997</v>
      </c>
      <c r="D39" s="121">
        <v>74943.25</v>
      </c>
      <c r="F39" s="56">
        <v>559543.38</v>
      </c>
      <c r="G39" s="56">
        <v>81632.62</v>
      </c>
      <c r="H39" s="270">
        <v>16193.4</v>
      </c>
      <c r="I39" s="270">
        <v>6300</v>
      </c>
      <c r="K39" s="270">
        <v>524449.29</v>
      </c>
      <c r="L39" s="56">
        <v>58762.63</v>
      </c>
      <c r="N39" s="56">
        <v>-1012705.09</v>
      </c>
      <c r="O39" s="56">
        <v>1814650.86</v>
      </c>
      <c r="P39" s="98">
        <v>371481.72</v>
      </c>
      <c r="Q39" s="98">
        <v>1234.5</v>
      </c>
      <c r="R39" s="98">
        <v>1490.29</v>
      </c>
      <c r="S39" s="98">
        <v>576597</v>
      </c>
      <c r="U39" s="122">
        <v>677277</v>
      </c>
      <c r="X39" s="122">
        <v>202431.61</v>
      </c>
      <c r="Y39" s="122">
        <v>47608.07</v>
      </c>
    </row>
    <row r="40" spans="1:25" x14ac:dyDescent="0.2">
      <c r="A40" s="56" t="s">
        <v>1857</v>
      </c>
      <c r="B40" s="121">
        <v>151793.06</v>
      </c>
      <c r="C40" s="121">
        <v>0</v>
      </c>
      <c r="D40" s="121">
        <v>54128</v>
      </c>
      <c r="F40" s="56">
        <v>1598062.68</v>
      </c>
      <c r="G40" s="56">
        <v>265860.51</v>
      </c>
      <c r="H40" s="270">
        <v>7674.43</v>
      </c>
      <c r="I40" s="270">
        <v>6300</v>
      </c>
      <c r="K40" s="270">
        <v>86553</v>
      </c>
      <c r="N40" s="56">
        <v>-41500</v>
      </c>
      <c r="O40" s="56">
        <v>1633793.05</v>
      </c>
      <c r="P40" s="98">
        <v>533064.65</v>
      </c>
      <c r="S40" s="98">
        <v>749772</v>
      </c>
      <c r="T40" s="98">
        <v>50000</v>
      </c>
      <c r="U40" s="122">
        <v>912445</v>
      </c>
      <c r="X40" s="122">
        <v>296619.92</v>
      </c>
      <c r="Y40" s="122">
        <v>106709.86</v>
      </c>
    </row>
    <row r="41" spans="1:25" x14ac:dyDescent="0.2">
      <c r="A41" s="56" t="s">
        <v>1858</v>
      </c>
      <c r="B41" s="121">
        <v>678866.9</v>
      </c>
      <c r="C41" s="121">
        <v>23940</v>
      </c>
      <c r="D41" s="121">
        <v>61223</v>
      </c>
      <c r="F41" s="56">
        <v>1150843.8</v>
      </c>
      <c r="G41" s="56">
        <v>435379.59</v>
      </c>
      <c r="H41" s="270">
        <v>9539.6</v>
      </c>
      <c r="I41" s="270">
        <v>6300</v>
      </c>
      <c r="K41" s="270">
        <v>450</v>
      </c>
      <c r="N41" s="56">
        <v>-166</v>
      </c>
      <c r="O41" s="56">
        <v>174893.33</v>
      </c>
      <c r="P41" s="98">
        <v>497532.61</v>
      </c>
      <c r="S41" s="98">
        <v>622272</v>
      </c>
      <c r="T41" s="98">
        <v>7500</v>
      </c>
      <c r="U41" s="122">
        <v>722572</v>
      </c>
      <c r="X41" s="122">
        <v>302134.90000000002</v>
      </c>
      <c r="Y41" s="122">
        <v>126479.4</v>
      </c>
    </row>
    <row r="42" spans="1:25" x14ac:dyDescent="0.2">
      <c r="A42" s="56" t="s">
        <v>1859</v>
      </c>
      <c r="B42" s="121">
        <v>1336017.75</v>
      </c>
      <c r="C42" s="121">
        <v>0</v>
      </c>
      <c r="D42" s="121">
        <v>41946</v>
      </c>
      <c r="F42" s="56">
        <v>1455528.01</v>
      </c>
      <c r="G42" s="56">
        <v>333757.94</v>
      </c>
      <c r="H42" s="270">
        <v>42845.82</v>
      </c>
      <c r="I42" s="270">
        <v>5850</v>
      </c>
      <c r="K42" s="270">
        <v>1177284.46</v>
      </c>
      <c r="L42" s="56">
        <v>51948.21</v>
      </c>
      <c r="N42" s="56">
        <v>-118978.9</v>
      </c>
      <c r="O42" s="56">
        <v>1781475.04</v>
      </c>
      <c r="P42" s="98">
        <v>612458.01</v>
      </c>
      <c r="S42" s="98">
        <v>906010</v>
      </c>
      <c r="T42" s="98">
        <v>15000</v>
      </c>
      <c r="U42" s="122">
        <v>1052890</v>
      </c>
      <c r="X42" s="122">
        <v>368519.46</v>
      </c>
      <c r="Y42" s="122">
        <v>140973.39000000001</v>
      </c>
    </row>
    <row r="43" spans="1:25" x14ac:dyDescent="0.2">
      <c r="A43" s="56" t="s">
        <v>1860</v>
      </c>
      <c r="B43" s="121">
        <v>685089.39</v>
      </c>
      <c r="C43" s="121">
        <v>0</v>
      </c>
      <c r="D43" s="121">
        <v>46706.080000000002</v>
      </c>
      <c r="F43" s="56">
        <v>431990.91</v>
      </c>
      <c r="G43" s="56">
        <v>195574.1</v>
      </c>
      <c r="H43" s="270">
        <v>12125.2</v>
      </c>
      <c r="I43" s="270">
        <v>6300</v>
      </c>
      <c r="K43" s="270">
        <v>271.32</v>
      </c>
      <c r="N43" s="56">
        <v>-455580.38</v>
      </c>
      <c r="O43" s="56">
        <v>1769380.27</v>
      </c>
      <c r="P43" s="98">
        <v>702582.44</v>
      </c>
      <c r="S43" s="98">
        <v>912763.5</v>
      </c>
      <c r="T43" s="98">
        <v>22500</v>
      </c>
      <c r="U43" s="122">
        <v>1080743.5</v>
      </c>
      <c r="X43" s="122">
        <v>442441.74</v>
      </c>
      <c r="Y43" s="122">
        <v>80392.63</v>
      </c>
    </row>
    <row r="44" spans="1:25" x14ac:dyDescent="0.2">
      <c r="A44" s="56" t="s">
        <v>1861</v>
      </c>
      <c r="B44" s="121">
        <v>180576.38</v>
      </c>
      <c r="C44" s="121">
        <v>0</v>
      </c>
      <c r="D44" s="121">
        <v>19400</v>
      </c>
      <c r="F44" s="56">
        <v>1061595.92</v>
      </c>
      <c r="G44" s="56">
        <v>173295.26</v>
      </c>
      <c r="H44" s="270">
        <v>6705.2</v>
      </c>
      <c r="I44" s="270">
        <v>6300</v>
      </c>
      <c r="O44" s="56">
        <v>2854151.72</v>
      </c>
      <c r="P44" s="98">
        <v>280962.87</v>
      </c>
      <c r="S44" s="98">
        <v>527593.5</v>
      </c>
      <c r="T44" s="98">
        <v>9600</v>
      </c>
      <c r="U44" s="122">
        <v>657743.5</v>
      </c>
      <c r="X44" s="122">
        <v>120814</v>
      </c>
      <c r="Y44" s="122">
        <v>106752.73</v>
      </c>
    </row>
    <row r="45" spans="1:25" x14ac:dyDescent="0.2">
      <c r="A45" s="56" t="s">
        <v>1862</v>
      </c>
      <c r="B45" s="121">
        <v>224597.64</v>
      </c>
      <c r="C45" s="121">
        <v>18000</v>
      </c>
      <c r="D45" s="121">
        <v>31460.03</v>
      </c>
      <c r="F45" s="56">
        <v>627210.13</v>
      </c>
      <c r="G45" s="56">
        <v>112368.02</v>
      </c>
      <c r="H45" s="270">
        <v>8474</v>
      </c>
      <c r="I45" s="270">
        <v>9809.2900000000009</v>
      </c>
      <c r="O45" s="56">
        <v>1653756.5</v>
      </c>
      <c r="P45" s="98">
        <v>717366.8</v>
      </c>
      <c r="S45" s="98">
        <v>212454</v>
      </c>
      <c r="T45" s="98">
        <v>5200</v>
      </c>
      <c r="U45" s="122">
        <v>455614</v>
      </c>
      <c r="X45" s="122">
        <v>265892.5</v>
      </c>
      <c r="Y45" s="122">
        <v>81856.91</v>
      </c>
    </row>
    <row r="46" spans="1:25" x14ac:dyDescent="0.2">
      <c r="A46" s="56" t="s">
        <v>1863</v>
      </c>
      <c r="B46" s="121">
        <v>233757.67</v>
      </c>
      <c r="C46" s="121">
        <v>156628.37</v>
      </c>
      <c r="D46" s="121">
        <v>39497.61</v>
      </c>
      <c r="F46" s="56">
        <v>811478.3</v>
      </c>
      <c r="G46" s="56">
        <v>232058.03</v>
      </c>
      <c r="H46" s="270">
        <v>0</v>
      </c>
      <c r="I46" s="270">
        <v>6300</v>
      </c>
      <c r="K46" s="270">
        <v>122.98</v>
      </c>
      <c r="O46" s="56">
        <v>1474437.8</v>
      </c>
      <c r="P46" s="98">
        <v>325716.44</v>
      </c>
      <c r="S46" s="98">
        <v>419992</v>
      </c>
      <c r="T46" s="98">
        <v>28500</v>
      </c>
      <c r="U46" s="122">
        <v>604792</v>
      </c>
      <c r="X46" s="122">
        <v>239916.57</v>
      </c>
      <c r="Y46" s="122">
        <v>87343.53</v>
      </c>
    </row>
    <row r="47" spans="1:25" x14ac:dyDescent="0.2">
      <c r="A47" s="56" t="s">
        <v>1864</v>
      </c>
      <c r="B47" s="121">
        <v>199713.86</v>
      </c>
      <c r="C47" s="121">
        <v>39711.65</v>
      </c>
      <c r="D47" s="121">
        <v>10810</v>
      </c>
      <c r="F47" s="56">
        <v>1295174.3500000001</v>
      </c>
      <c r="G47" s="56">
        <v>235238.47</v>
      </c>
      <c r="H47" s="270">
        <v>31740.69</v>
      </c>
      <c r="I47" s="270">
        <v>9425</v>
      </c>
      <c r="K47" s="270">
        <v>194.26</v>
      </c>
      <c r="O47" s="56">
        <v>2017007.85</v>
      </c>
      <c r="P47" s="98">
        <v>971200.23</v>
      </c>
      <c r="R47" s="98">
        <v>1156.6500000000001</v>
      </c>
      <c r="S47" s="98">
        <v>357392</v>
      </c>
      <c r="T47" s="98">
        <v>12500</v>
      </c>
      <c r="U47" s="122">
        <v>647662</v>
      </c>
      <c r="X47" s="122">
        <v>699247.77</v>
      </c>
      <c r="Y47" s="122">
        <v>102560.3</v>
      </c>
    </row>
    <row r="48" spans="1:25" x14ac:dyDescent="0.2">
      <c r="A48" s="56" t="s">
        <v>1865</v>
      </c>
      <c r="B48" s="121">
        <v>168095.79</v>
      </c>
      <c r="C48" s="121">
        <v>158.6</v>
      </c>
      <c r="D48" s="121">
        <v>13592.36</v>
      </c>
      <c r="F48" s="56">
        <v>1325578.21</v>
      </c>
      <c r="G48" s="56">
        <v>174847.05</v>
      </c>
      <c r="H48" s="270">
        <v>2040.44</v>
      </c>
      <c r="I48" s="270">
        <v>6300</v>
      </c>
      <c r="O48" s="56">
        <v>216270.07999999999</v>
      </c>
      <c r="P48" s="98">
        <v>437993.47</v>
      </c>
      <c r="R48" s="98">
        <v>532.72</v>
      </c>
      <c r="S48" s="98">
        <v>541044</v>
      </c>
      <c r="T48" s="98">
        <v>33000</v>
      </c>
      <c r="U48" s="122">
        <v>692124</v>
      </c>
      <c r="X48" s="122">
        <v>186532.59</v>
      </c>
      <c r="Y48" s="122">
        <v>87820.34</v>
      </c>
    </row>
    <row r="49" spans="1:26" x14ac:dyDescent="0.2">
      <c r="A49" s="56" t="s">
        <v>1866</v>
      </c>
      <c r="B49" s="121">
        <v>503447.18</v>
      </c>
      <c r="C49" s="121">
        <v>0</v>
      </c>
      <c r="D49" s="121">
        <v>77355</v>
      </c>
      <c r="F49" s="56">
        <v>1444891.66</v>
      </c>
      <c r="G49" s="56">
        <v>294912.09999999998</v>
      </c>
      <c r="H49" s="270">
        <v>11194.8</v>
      </c>
      <c r="I49" s="270">
        <v>6300</v>
      </c>
      <c r="L49" s="56">
        <v>286416.73</v>
      </c>
      <c r="N49" s="56">
        <v>35713.519999999997</v>
      </c>
      <c r="O49" s="56">
        <v>2076002.99</v>
      </c>
      <c r="P49" s="98">
        <v>1099291.48</v>
      </c>
      <c r="S49" s="98">
        <v>754762</v>
      </c>
      <c r="T49" s="98">
        <v>22500</v>
      </c>
      <c r="U49" s="122">
        <v>1132022</v>
      </c>
      <c r="X49" s="122">
        <v>370669.05</v>
      </c>
      <c r="Y49" s="122">
        <v>96543.44</v>
      </c>
    </row>
    <row r="50" spans="1:26" x14ac:dyDescent="0.2">
      <c r="A50" s="56" t="s">
        <v>1867</v>
      </c>
      <c r="B50" s="121">
        <v>262165.28999999998</v>
      </c>
      <c r="C50" s="121">
        <v>0</v>
      </c>
      <c r="D50" s="121">
        <v>52550</v>
      </c>
      <c r="F50" s="56">
        <v>1012398.26</v>
      </c>
      <c r="G50" s="56">
        <v>145258.79999999999</v>
      </c>
      <c r="H50" s="270">
        <v>9720.6</v>
      </c>
      <c r="I50" s="270">
        <v>8450</v>
      </c>
      <c r="K50" s="270">
        <v>17.7</v>
      </c>
      <c r="N50" s="56">
        <v>2712.52</v>
      </c>
      <c r="O50" s="56">
        <v>2700044.99</v>
      </c>
      <c r="P50" s="98">
        <v>711917.5</v>
      </c>
      <c r="S50" s="98">
        <v>341824</v>
      </c>
      <c r="T50" s="98">
        <v>50000</v>
      </c>
      <c r="U50" s="122">
        <v>600324</v>
      </c>
      <c r="X50" s="122">
        <v>223369.62</v>
      </c>
      <c r="Y50" s="122">
        <v>130136.59</v>
      </c>
    </row>
    <row r="51" spans="1:26" x14ac:dyDescent="0.2">
      <c r="A51" s="56" t="s">
        <v>1868</v>
      </c>
      <c r="B51" s="121">
        <v>426150.15</v>
      </c>
      <c r="C51" s="121">
        <v>0</v>
      </c>
      <c r="D51" s="121">
        <v>22860</v>
      </c>
      <c r="F51" s="56">
        <v>803212.89</v>
      </c>
      <c r="G51" s="56">
        <v>128814.83</v>
      </c>
      <c r="H51" s="270">
        <v>4735.8</v>
      </c>
      <c r="I51" s="270">
        <v>6300</v>
      </c>
      <c r="K51" s="270">
        <v>37.380000000000003</v>
      </c>
      <c r="L51" s="56">
        <v>54222.35</v>
      </c>
      <c r="N51" s="56">
        <v>-483058.41</v>
      </c>
      <c r="O51" s="56">
        <v>1671717.03</v>
      </c>
      <c r="P51" s="98">
        <v>688400.27</v>
      </c>
      <c r="Q51" s="98">
        <v>1016.64</v>
      </c>
      <c r="S51" s="98">
        <v>231000</v>
      </c>
      <c r="T51" s="98">
        <v>49800</v>
      </c>
      <c r="U51" s="122">
        <v>442480</v>
      </c>
      <c r="X51" s="122">
        <v>300415</v>
      </c>
      <c r="Y51" s="122">
        <v>92112.19</v>
      </c>
    </row>
    <row r="52" spans="1:26" x14ac:dyDescent="0.2">
      <c r="A52" s="56" t="s">
        <v>1869</v>
      </c>
      <c r="B52" s="121">
        <v>233398.2</v>
      </c>
      <c r="C52" s="121">
        <v>10200</v>
      </c>
      <c r="D52" s="121">
        <v>68019</v>
      </c>
      <c r="F52" s="56">
        <v>986772.44</v>
      </c>
      <c r="G52" s="56">
        <v>180075.65</v>
      </c>
      <c r="H52" s="270">
        <v>4425</v>
      </c>
      <c r="I52" s="270">
        <v>7000</v>
      </c>
      <c r="O52" s="56">
        <v>579857.57999999996</v>
      </c>
      <c r="P52" s="98">
        <v>673289.84</v>
      </c>
      <c r="R52" s="98">
        <v>885.15</v>
      </c>
      <c r="S52" s="98">
        <v>234360</v>
      </c>
      <c r="T52" s="98">
        <v>25400</v>
      </c>
      <c r="U52" s="122">
        <v>395200</v>
      </c>
      <c r="X52" s="122">
        <v>321216.13</v>
      </c>
      <c r="Y52" s="122">
        <v>87844.03</v>
      </c>
    </row>
    <row r="53" spans="1:26" x14ac:dyDescent="0.2">
      <c r="A53" s="56" t="s">
        <v>1870</v>
      </c>
      <c r="B53" s="121">
        <v>277255.19</v>
      </c>
      <c r="C53" s="121">
        <v>0</v>
      </c>
      <c r="D53" s="121">
        <v>34307</v>
      </c>
      <c r="F53" s="56">
        <v>1354823.05</v>
      </c>
      <c r="G53" s="56">
        <v>226500.28</v>
      </c>
      <c r="H53" s="270">
        <v>5719.97</v>
      </c>
      <c r="I53" s="270">
        <v>6441.88</v>
      </c>
      <c r="K53" s="270">
        <v>46.79</v>
      </c>
      <c r="N53" s="56">
        <v>-58850</v>
      </c>
      <c r="O53" s="56">
        <v>446722.69</v>
      </c>
      <c r="P53" s="98">
        <v>525679.15</v>
      </c>
      <c r="R53" s="98">
        <v>703.31</v>
      </c>
      <c r="S53" s="98">
        <v>590758</v>
      </c>
      <c r="U53" s="122">
        <v>708378</v>
      </c>
      <c r="X53" s="122">
        <v>194890.96</v>
      </c>
      <c r="Y53" s="122">
        <v>127709.22</v>
      </c>
    </row>
    <row r="54" spans="1:26" x14ac:dyDescent="0.2">
      <c r="A54" s="56" t="s">
        <v>1873</v>
      </c>
      <c r="B54" s="121">
        <v>100268.84</v>
      </c>
      <c r="C54" s="121">
        <v>0</v>
      </c>
      <c r="D54" s="121">
        <v>52478.18</v>
      </c>
      <c r="F54" s="56">
        <v>73091.03</v>
      </c>
      <c r="G54" s="56">
        <v>560723.29</v>
      </c>
      <c r="I54" s="270">
        <v>35212.949999999997</v>
      </c>
      <c r="K54" s="270">
        <v>0</v>
      </c>
      <c r="M54" s="56">
        <v>8348.7199999999993</v>
      </c>
      <c r="N54" s="56">
        <v>787919.17</v>
      </c>
      <c r="O54" s="56">
        <v>1557377.06</v>
      </c>
      <c r="P54" s="98">
        <v>202568.01</v>
      </c>
      <c r="Q54" s="98">
        <v>19703.38</v>
      </c>
      <c r="S54" s="98">
        <v>432111</v>
      </c>
      <c r="T54" s="98">
        <v>61792</v>
      </c>
      <c r="U54" s="122">
        <v>532551</v>
      </c>
      <c r="W54" s="122">
        <v>2580</v>
      </c>
      <c r="X54" s="122">
        <v>116476.05</v>
      </c>
      <c r="Y54" s="122">
        <v>60210.26</v>
      </c>
    </row>
    <row r="55" spans="1:26" x14ac:dyDescent="0.2">
      <c r="A55" s="56" t="s">
        <v>1874</v>
      </c>
      <c r="B55" s="121">
        <v>60790.35</v>
      </c>
      <c r="C55" s="121">
        <v>0</v>
      </c>
      <c r="D55" s="121">
        <v>71178.41</v>
      </c>
      <c r="F55" s="56">
        <v>119450.08</v>
      </c>
      <c r="G55" s="56">
        <v>326093.08</v>
      </c>
      <c r="H55" s="270">
        <v>0</v>
      </c>
      <c r="I55" s="270">
        <v>45632.86</v>
      </c>
      <c r="K55" s="270">
        <v>37.380000000000003</v>
      </c>
      <c r="N55" s="56">
        <v>769593.1</v>
      </c>
      <c r="O55" s="56">
        <v>1296912.72</v>
      </c>
      <c r="P55" s="98">
        <v>228107.42</v>
      </c>
      <c r="S55" s="98">
        <v>478044</v>
      </c>
      <c r="T55" s="98">
        <v>1000</v>
      </c>
      <c r="U55" s="122">
        <v>613904</v>
      </c>
      <c r="X55" s="122">
        <v>178063.18</v>
      </c>
      <c r="Y55" s="122">
        <v>45882.14</v>
      </c>
    </row>
    <row r="56" spans="1:26" x14ac:dyDescent="0.2">
      <c r="A56" s="56" t="s">
        <v>1875</v>
      </c>
      <c r="B56" s="121">
        <v>356091.16</v>
      </c>
      <c r="C56" s="121">
        <v>0</v>
      </c>
      <c r="D56" s="121">
        <v>83476.56</v>
      </c>
      <c r="F56" s="56">
        <v>31934.85</v>
      </c>
      <c r="G56" s="56">
        <v>263482.51</v>
      </c>
      <c r="H56" s="270">
        <v>5245</v>
      </c>
      <c r="I56" s="270">
        <v>83984.46</v>
      </c>
      <c r="K56" s="270">
        <v>82833.75</v>
      </c>
      <c r="N56" s="56">
        <v>34206.370000000003</v>
      </c>
      <c r="O56" s="56">
        <v>1593000.06</v>
      </c>
      <c r="P56" s="98">
        <v>339253.84</v>
      </c>
      <c r="S56" s="98">
        <v>552197.4</v>
      </c>
      <c r="T56" s="98">
        <v>4800</v>
      </c>
      <c r="U56" s="122">
        <v>810637.4</v>
      </c>
      <c r="X56" s="122">
        <v>216280.3</v>
      </c>
      <c r="Y56" s="122">
        <v>42817.63</v>
      </c>
      <c r="Z56" s="122">
        <v>7255</v>
      </c>
    </row>
    <row r="57" spans="1:26" x14ac:dyDescent="0.2">
      <c r="A57" s="56" t="s">
        <v>1876</v>
      </c>
      <c r="B57" s="121">
        <v>211941.95</v>
      </c>
      <c r="C57" s="121">
        <v>0</v>
      </c>
      <c r="D57" s="121">
        <v>58812.02</v>
      </c>
      <c r="F57" s="56">
        <v>25908.9</v>
      </c>
      <c r="G57" s="56">
        <v>286856.15999999997</v>
      </c>
      <c r="H57" s="270">
        <v>0</v>
      </c>
      <c r="I57" s="270">
        <v>31810</v>
      </c>
      <c r="K57" s="270">
        <v>1965.38</v>
      </c>
      <c r="N57" s="56">
        <v>-1299898.83</v>
      </c>
      <c r="O57" s="56">
        <v>1261656.71</v>
      </c>
      <c r="P57" s="98">
        <v>484904.66</v>
      </c>
      <c r="S57" s="98">
        <v>498526</v>
      </c>
      <c r="T57" s="98">
        <v>3600</v>
      </c>
      <c r="U57" s="122">
        <v>750388.5</v>
      </c>
      <c r="W57" s="122">
        <v>3248</v>
      </c>
      <c r="X57" s="122">
        <v>149758.91</v>
      </c>
      <c r="Y57" s="122">
        <v>40052.879999999997</v>
      </c>
      <c r="Z57" s="122">
        <v>34520</v>
      </c>
    </row>
    <row r="58" spans="1:26" x14ac:dyDescent="0.2">
      <c r="A58" s="291" t="s">
        <v>1900</v>
      </c>
      <c r="B58" s="121">
        <v>65223.71</v>
      </c>
      <c r="C58" s="121">
        <v>0</v>
      </c>
      <c r="D58" s="121">
        <v>41434.129999999997</v>
      </c>
      <c r="F58" s="56">
        <v>3</v>
      </c>
      <c r="G58" s="56">
        <v>261474.1</v>
      </c>
      <c r="H58" s="270">
        <v>0</v>
      </c>
      <c r="I58" s="270">
        <v>24558.87</v>
      </c>
      <c r="K58" s="270">
        <v>40.67</v>
      </c>
      <c r="N58" s="56">
        <v>467016.56</v>
      </c>
      <c r="O58" s="56">
        <v>2075132.5</v>
      </c>
      <c r="P58" s="98">
        <v>209998.09</v>
      </c>
      <c r="Q58" s="98">
        <v>1500</v>
      </c>
      <c r="S58" s="98">
        <v>294966</v>
      </c>
      <c r="U58" s="122">
        <v>384566</v>
      </c>
      <c r="W58" s="122">
        <v>2880</v>
      </c>
      <c r="X58" s="122">
        <v>111695.61</v>
      </c>
      <c r="Y58" s="122">
        <v>21450.16</v>
      </c>
    </row>
    <row r="59" spans="1:26" x14ac:dyDescent="0.2">
      <c r="A59" s="291" t="s">
        <v>1901</v>
      </c>
      <c r="B59" s="121">
        <v>484781.56</v>
      </c>
      <c r="C59" s="121">
        <v>12160</v>
      </c>
      <c r="D59" s="121">
        <v>27620.45</v>
      </c>
      <c r="F59" s="56">
        <v>671861.5</v>
      </c>
      <c r="G59" s="56">
        <v>238657.25</v>
      </c>
      <c r="H59" s="270">
        <v>0</v>
      </c>
      <c r="I59" s="270">
        <v>43536.26</v>
      </c>
      <c r="K59" s="270">
        <v>143.79</v>
      </c>
      <c r="N59" s="56">
        <v>1324497.9199999999</v>
      </c>
      <c r="O59" s="56">
        <v>3409443.43</v>
      </c>
      <c r="P59" s="98">
        <v>239968.04</v>
      </c>
      <c r="S59" s="98">
        <v>529004</v>
      </c>
      <c r="U59" s="122">
        <v>719044</v>
      </c>
      <c r="X59" s="122">
        <v>165840.34</v>
      </c>
      <c r="Y59" s="122">
        <v>92340.800000000003</v>
      </c>
      <c r="Z59" s="122">
        <v>124000</v>
      </c>
    </row>
    <row r="60" spans="1:26" x14ac:dyDescent="0.2">
      <c r="A60" s="56" t="s">
        <v>1880</v>
      </c>
      <c r="B60" s="121">
        <v>405574.35</v>
      </c>
      <c r="C60" s="121">
        <v>0</v>
      </c>
      <c r="D60" s="121">
        <v>18620</v>
      </c>
      <c r="F60" s="56">
        <v>4</v>
      </c>
      <c r="G60" s="56">
        <v>957209.47</v>
      </c>
      <c r="N60" s="56">
        <v>217630.04</v>
      </c>
      <c r="O60" s="56">
        <v>280935.62</v>
      </c>
      <c r="P60" s="98">
        <v>510980.95</v>
      </c>
      <c r="R60" s="98">
        <v>0.28000000000000003</v>
      </c>
      <c r="S60" s="98">
        <v>471400</v>
      </c>
      <c r="T60" s="98">
        <v>200</v>
      </c>
      <c r="U60" s="122">
        <v>681700</v>
      </c>
      <c r="X60" s="122">
        <v>191605.37</v>
      </c>
      <c r="Y60" s="122">
        <v>1</v>
      </c>
    </row>
    <row r="61" spans="1:26" x14ac:dyDescent="0.2">
      <c r="A61" s="56" t="s">
        <v>1881</v>
      </c>
      <c r="B61" s="121">
        <v>19767.740000000002</v>
      </c>
      <c r="C61" s="121">
        <v>0</v>
      </c>
      <c r="D61" s="121">
        <v>11420.39</v>
      </c>
      <c r="F61" s="56">
        <v>662386.9</v>
      </c>
      <c r="G61" s="56">
        <v>228521.25</v>
      </c>
      <c r="N61" s="56">
        <v>239350.22</v>
      </c>
      <c r="O61" s="56">
        <v>179132.84</v>
      </c>
      <c r="P61" s="98">
        <v>330304.59999999998</v>
      </c>
      <c r="Q61" s="98">
        <v>2000</v>
      </c>
      <c r="S61" s="98">
        <v>623780</v>
      </c>
      <c r="U61" s="122">
        <v>761900</v>
      </c>
      <c r="X61" s="122">
        <v>271947</v>
      </c>
      <c r="Y61" s="122">
        <v>39819.56</v>
      </c>
    </row>
    <row r="62" spans="1:26" x14ac:dyDescent="0.2">
      <c r="A62" s="56" t="s">
        <v>1882</v>
      </c>
      <c r="B62" s="121">
        <v>362889.55</v>
      </c>
      <c r="C62" s="121">
        <v>0</v>
      </c>
      <c r="D62" s="121">
        <v>10636.09</v>
      </c>
      <c r="F62" s="56">
        <v>178314.42</v>
      </c>
      <c r="G62" s="56">
        <v>383675.3</v>
      </c>
      <c r="N62" s="56">
        <v>257624.86</v>
      </c>
      <c r="O62" s="56">
        <v>2768470.84</v>
      </c>
      <c r="P62" s="98">
        <v>480153.41</v>
      </c>
      <c r="S62" s="98">
        <v>488360</v>
      </c>
      <c r="U62" s="122">
        <v>714440</v>
      </c>
      <c r="X62" s="122">
        <v>124004.51</v>
      </c>
      <c r="Y62" s="122">
        <v>46429.36</v>
      </c>
    </row>
    <row r="63" spans="1:26" x14ac:dyDescent="0.2">
      <c r="A63" s="56" t="s">
        <v>1883</v>
      </c>
      <c r="B63" s="121">
        <v>213158.24</v>
      </c>
      <c r="C63" s="121">
        <v>0</v>
      </c>
      <c r="D63" s="121">
        <v>31023.279999999999</v>
      </c>
      <c r="F63" s="56">
        <v>224892.84</v>
      </c>
      <c r="G63" s="56">
        <v>41131</v>
      </c>
      <c r="N63" s="56">
        <v>61205.22</v>
      </c>
      <c r="O63" s="56">
        <v>2027508.56</v>
      </c>
      <c r="P63" s="98">
        <v>999206.14</v>
      </c>
      <c r="S63" s="98">
        <v>476160</v>
      </c>
      <c r="U63" s="122">
        <v>992820</v>
      </c>
      <c r="X63" s="122">
        <v>248913</v>
      </c>
      <c r="Y63" s="122">
        <v>49586.68</v>
      </c>
    </row>
    <row r="64" spans="1:26" x14ac:dyDescent="0.2">
      <c r="A64" s="56" t="s">
        <v>1884</v>
      </c>
      <c r="B64" s="121">
        <v>152804.85</v>
      </c>
      <c r="C64" s="121">
        <v>0</v>
      </c>
      <c r="D64" s="121">
        <v>7109.47</v>
      </c>
      <c r="F64" s="56">
        <v>649945.21</v>
      </c>
      <c r="G64" s="56">
        <v>194586.37</v>
      </c>
      <c r="N64" s="56">
        <v>9611.32</v>
      </c>
      <c r="O64" s="56">
        <v>179132.84</v>
      </c>
      <c r="P64" s="98">
        <v>511888.64000000001</v>
      </c>
      <c r="R64" s="98">
        <v>0.23</v>
      </c>
      <c r="S64" s="98">
        <v>204200</v>
      </c>
      <c r="U64" s="122">
        <v>358840</v>
      </c>
      <c r="X64" s="122">
        <v>243124.74</v>
      </c>
      <c r="Y64" s="122">
        <v>50080.08</v>
      </c>
    </row>
    <row r="65" spans="1:26" x14ac:dyDescent="0.2">
      <c r="A65" s="56" t="s">
        <v>1885</v>
      </c>
      <c r="B65" s="121">
        <v>557841.68999999994</v>
      </c>
      <c r="C65" s="121">
        <v>5664.25</v>
      </c>
      <c r="D65" s="121">
        <v>62418.38</v>
      </c>
      <c r="F65" s="56">
        <v>1876816.93</v>
      </c>
      <c r="G65" s="56">
        <v>271961.96000000002</v>
      </c>
      <c r="H65" s="270">
        <v>0</v>
      </c>
      <c r="I65" s="270">
        <v>60808.66</v>
      </c>
      <c r="K65" s="270">
        <v>100000</v>
      </c>
      <c r="N65" s="56">
        <v>-197721.66</v>
      </c>
      <c r="O65" s="56">
        <v>2752937.45</v>
      </c>
      <c r="P65" s="98">
        <v>586439.11</v>
      </c>
      <c r="R65" s="98">
        <v>707.91</v>
      </c>
      <c r="S65" s="98">
        <v>720626</v>
      </c>
      <c r="T65" s="98">
        <v>24780</v>
      </c>
      <c r="U65" s="122">
        <v>822766</v>
      </c>
      <c r="X65" s="122">
        <v>261827.76</v>
      </c>
      <c r="Y65" s="122">
        <v>129667.5</v>
      </c>
    </row>
    <row r="66" spans="1:26" x14ac:dyDescent="0.2">
      <c r="A66" s="56" t="s">
        <v>1886</v>
      </c>
      <c r="B66" s="121">
        <v>395192.93</v>
      </c>
      <c r="C66" s="121">
        <v>0</v>
      </c>
      <c r="D66" s="121">
        <v>34168.86</v>
      </c>
      <c r="F66" s="56">
        <v>892949.68</v>
      </c>
      <c r="G66" s="56">
        <v>1915287.5</v>
      </c>
      <c r="H66" s="270">
        <v>0</v>
      </c>
      <c r="I66" s="270">
        <v>66400</v>
      </c>
      <c r="N66" s="56">
        <v>-203216.37</v>
      </c>
      <c r="O66" s="56">
        <v>3437556.74</v>
      </c>
      <c r="P66" s="98">
        <v>486986.57</v>
      </c>
      <c r="S66" s="98">
        <v>626526</v>
      </c>
      <c r="T66" s="98">
        <v>33800</v>
      </c>
      <c r="U66" s="122">
        <v>724786</v>
      </c>
      <c r="X66" s="122">
        <v>152514.13</v>
      </c>
      <c r="Y66" s="122">
        <v>266274.84000000003</v>
      </c>
    </row>
    <row r="67" spans="1:26" x14ac:dyDescent="0.2">
      <c r="A67" s="56" t="s">
        <v>1887</v>
      </c>
      <c r="B67" s="121">
        <v>485691.17</v>
      </c>
      <c r="C67" s="121">
        <v>0</v>
      </c>
      <c r="D67" s="121">
        <v>44519.88</v>
      </c>
      <c r="F67" s="56">
        <v>1447155.79</v>
      </c>
      <c r="G67" s="56">
        <v>281408.67</v>
      </c>
      <c r="H67" s="270">
        <v>0</v>
      </c>
      <c r="I67" s="270">
        <v>52800</v>
      </c>
      <c r="N67" s="56">
        <v>1529048.97</v>
      </c>
      <c r="O67" s="56">
        <v>785641.8</v>
      </c>
      <c r="P67" s="98">
        <v>470108.15999999997</v>
      </c>
      <c r="S67" s="98">
        <v>431786</v>
      </c>
      <c r="T67" s="98">
        <v>20000</v>
      </c>
      <c r="U67" s="122">
        <v>574554</v>
      </c>
      <c r="X67" s="122">
        <v>133230.54</v>
      </c>
      <c r="Y67" s="122">
        <v>100601.88</v>
      </c>
    </row>
    <row r="68" spans="1:26" x14ac:dyDescent="0.2">
      <c r="A68" s="56" t="s">
        <v>1888</v>
      </c>
      <c r="B68" s="121">
        <v>654793.98</v>
      </c>
      <c r="C68" s="121">
        <v>0</v>
      </c>
      <c r="D68" s="121">
        <v>57222</v>
      </c>
      <c r="F68" s="56">
        <v>502280.99</v>
      </c>
      <c r="G68" s="56">
        <v>224396.7</v>
      </c>
      <c r="H68" s="270">
        <v>486</v>
      </c>
      <c r="I68" s="270">
        <v>5812.73</v>
      </c>
      <c r="K68" s="270">
        <v>590.75</v>
      </c>
      <c r="O68" s="56">
        <v>2929218.73</v>
      </c>
      <c r="P68" s="98">
        <v>1097830.53</v>
      </c>
      <c r="R68" s="98">
        <v>1043.3499999999999</v>
      </c>
      <c r="S68" s="98">
        <v>372876</v>
      </c>
      <c r="U68" s="122">
        <v>791972</v>
      </c>
      <c r="X68" s="122">
        <v>210888.78</v>
      </c>
      <c r="Y68" s="122">
        <v>99195.16</v>
      </c>
      <c r="Z68" s="122">
        <v>1722</v>
      </c>
    </row>
    <row r="69" spans="1:26" ht="15" customHeight="1" x14ac:dyDescent="0.2">
      <c r="A69" s="56" t="s">
        <v>1889</v>
      </c>
      <c r="B69" s="121">
        <v>532106.28</v>
      </c>
      <c r="C69" s="121">
        <v>0</v>
      </c>
      <c r="D69" s="121">
        <v>50136.29</v>
      </c>
      <c r="F69" s="56">
        <v>1495595.1</v>
      </c>
      <c r="G69" s="56">
        <v>54655.839999999997</v>
      </c>
      <c r="H69" s="270">
        <v>486</v>
      </c>
      <c r="I69" s="270">
        <v>15649.24</v>
      </c>
      <c r="N69" s="56">
        <v>-60</v>
      </c>
      <c r="O69" s="56">
        <v>574529.34</v>
      </c>
      <c r="P69" s="98">
        <v>784915.54</v>
      </c>
      <c r="R69" s="98">
        <v>0.19</v>
      </c>
      <c r="S69" s="98">
        <v>281130</v>
      </c>
      <c r="U69" s="122">
        <v>453703</v>
      </c>
      <c r="W69" s="122">
        <v>7272</v>
      </c>
      <c r="X69" s="122">
        <v>208840.7</v>
      </c>
      <c r="Y69" s="122">
        <v>66131.8</v>
      </c>
      <c r="Z69" s="122">
        <v>4902.25</v>
      </c>
    </row>
    <row r="70" spans="1:26" x14ac:dyDescent="0.2">
      <c r="A70" s="56" t="s">
        <v>1890</v>
      </c>
      <c r="B70" s="121">
        <v>1041012.51</v>
      </c>
      <c r="C70" s="121">
        <v>0</v>
      </c>
      <c r="D70" s="121">
        <v>17636</v>
      </c>
      <c r="F70" s="56">
        <v>192375.8</v>
      </c>
      <c r="G70" s="56">
        <v>373238.68</v>
      </c>
      <c r="O70" s="56">
        <v>2183187.2799999998</v>
      </c>
      <c r="P70" s="98">
        <v>1471217.85</v>
      </c>
      <c r="R70" s="98">
        <v>1254.98</v>
      </c>
      <c r="S70" s="98">
        <v>765086</v>
      </c>
      <c r="U70" s="122">
        <v>993150</v>
      </c>
      <c r="X70" s="122">
        <v>391110.42</v>
      </c>
      <c r="Y70" s="122">
        <v>46241.760000000002</v>
      </c>
      <c r="Z70" s="122">
        <v>27144.55</v>
      </c>
    </row>
    <row r="71" spans="1:26" x14ac:dyDescent="0.2">
      <c r="A71" s="56" t="s">
        <v>1891</v>
      </c>
      <c r="B71" s="121">
        <v>2041360.78</v>
      </c>
      <c r="C71" s="121">
        <v>0</v>
      </c>
      <c r="D71" s="121">
        <v>49564.51</v>
      </c>
      <c r="F71" s="56">
        <v>1642623.1</v>
      </c>
      <c r="G71" s="56">
        <v>271914.15000000002</v>
      </c>
      <c r="I71" s="270">
        <v>15680</v>
      </c>
      <c r="N71" s="56">
        <v>5131.7700000000004</v>
      </c>
      <c r="O71" s="56">
        <v>1562778.07</v>
      </c>
      <c r="P71" s="98">
        <v>1302545.82</v>
      </c>
      <c r="R71" s="98">
        <v>57.5</v>
      </c>
      <c r="S71" s="98">
        <v>323106</v>
      </c>
      <c r="U71" s="122">
        <v>640586</v>
      </c>
      <c r="X71" s="122">
        <v>288503.84999999998</v>
      </c>
      <c r="Y71" s="122">
        <v>100688.11</v>
      </c>
    </row>
    <row r="72" spans="1:26" x14ac:dyDescent="0.2">
      <c r="A72" s="56" t="s">
        <v>1892</v>
      </c>
      <c r="B72" s="121">
        <v>2059022.53</v>
      </c>
      <c r="C72" s="121">
        <v>0</v>
      </c>
      <c r="D72" s="121">
        <v>101000</v>
      </c>
      <c r="F72" s="56">
        <v>1188983.57</v>
      </c>
      <c r="G72" s="56">
        <v>416170.06</v>
      </c>
      <c r="H72" s="270">
        <v>5100</v>
      </c>
      <c r="I72" s="270">
        <v>26333.18</v>
      </c>
      <c r="J72" s="270">
        <v>13000</v>
      </c>
      <c r="K72" s="270">
        <v>0</v>
      </c>
      <c r="O72" s="56">
        <v>1881658.83</v>
      </c>
      <c r="P72" s="98">
        <v>2009249.28</v>
      </c>
      <c r="S72" s="98">
        <v>829066</v>
      </c>
      <c r="U72" s="122">
        <v>1297769</v>
      </c>
      <c r="W72" s="122">
        <v>3000</v>
      </c>
      <c r="X72" s="122">
        <v>432436.8</v>
      </c>
      <c r="Y72" s="122">
        <v>98747.839999999997</v>
      </c>
      <c r="Z72" s="122">
        <v>7928</v>
      </c>
    </row>
    <row r="73" spans="1:26" x14ac:dyDescent="0.2">
      <c r="A73" s="56" t="s">
        <v>1893</v>
      </c>
      <c r="B73" s="121">
        <v>588436.86</v>
      </c>
      <c r="C73" s="121">
        <v>12500</v>
      </c>
      <c r="D73" s="121">
        <v>38560.379999999997</v>
      </c>
      <c r="F73" s="56">
        <v>345755.08</v>
      </c>
      <c r="G73" s="56">
        <v>144653.94</v>
      </c>
      <c r="I73" s="270">
        <v>63097.75</v>
      </c>
      <c r="O73" s="56">
        <v>1497958.46</v>
      </c>
      <c r="P73" s="98">
        <v>346160.51</v>
      </c>
      <c r="S73" s="98">
        <v>355097</v>
      </c>
      <c r="U73" s="122">
        <v>477629</v>
      </c>
      <c r="X73" s="122">
        <v>324668.77</v>
      </c>
      <c r="Y73" s="122">
        <v>46683.12</v>
      </c>
    </row>
    <row r="74" spans="1:26" x14ac:dyDescent="0.2">
      <c r="A74" s="56" t="s">
        <v>1894</v>
      </c>
      <c r="B74" s="121">
        <v>381383.96</v>
      </c>
      <c r="C74" s="121">
        <v>0</v>
      </c>
      <c r="D74" s="121">
        <v>5711.04</v>
      </c>
      <c r="F74" s="56">
        <v>1064001.95</v>
      </c>
      <c r="G74" s="56">
        <v>157847.20000000001</v>
      </c>
      <c r="H74" s="270">
        <v>162</v>
      </c>
      <c r="K74" s="270">
        <v>23036.32</v>
      </c>
      <c r="O74" s="56">
        <v>2412599.04</v>
      </c>
      <c r="P74" s="98">
        <v>844268.38</v>
      </c>
      <c r="S74" s="98">
        <v>240002</v>
      </c>
      <c r="U74" s="122">
        <v>415772</v>
      </c>
      <c r="W74" s="122">
        <v>13400</v>
      </c>
      <c r="X74" s="122">
        <v>228276.04</v>
      </c>
      <c r="Y74" s="122">
        <v>39427.769999999997</v>
      </c>
      <c r="Z74" s="122">
        <v>2989</v>
      </c>
    </row>
    <row r="75" spans="1:26" x14ac:dyDescent="0.2">
      <c r="A75" s="56" t="s">
        <v>1895</v>
      </c>
      <c r="B75" s="121">
        <v>88749.3</v>
      </c>
      <c r="C75" s="121">
        <v>57950.59</v>
      </c>
      <c r="D75" s="121">
        <v>43030</v>
      </c>
      <c r="F75" s="56">
        <v>1005419.34</v>
      </c>
      <c r="G75" s="56">
        <v>2173985.9700000002</v>
      </c>
      <c r="I75" s="270">
        <v>48166.29</v>
      </c>
      <c r="N75" s="56">
        <v>579.61</v>
      </c>
      <c r="O75" s="56">
        <v>2174520.91</v>
      </c>
      <c r="P75" s="98">
        <v>668127.21</v>
      </c>
      <c r="S75" s="98">
        <v>457006</v>
      </c>
      <c r="U75" s="122">
        <v>752866</v>
      </c>
      <c r="X75" s="122">
        <v>337374.58</v>
      </c>
      <c r="Y75" s="122">
        <v>208875.04</v>
      </c>
      <c r="Z75" s="122">
        <v>400</v>
      </c>
    </row>
    <row r="76" spans="1:26" ht="12" customHeight="1" x14ac:dyDescent="0.2">
      <c r="A76" s="56" t="s">
        <v>1896</v>
      </c>
      <c r="B76" s="121">
        <v>277697.87</v>
      </c>
      <c r="C76" s="121">
        <v>101299.5</v>
      </c>
      <c r="D76" s="121">
        <v>46283.75</v>
      </c>
      <c r="F76" s="56">
        <v>1389327.01</v>
      </c>
      <c r="G76" s="56">
        <v>997553.78</v>
      </c>
      <c r="I76" s="270">
        <v>18796.98</v>
      </c>
      <c r="K76" s="270">
        <v>9.35</v>
      </c>
      <c r="O76" s="56">
        <v>2426315.1</v>
      </c>
      <c r="P76" s="98">
        <v>541578.92000000004</v>
      </c>
      <c r="S76" s="98">
        <v>727583</v>
      </c>
      <c r="U76" s="122">
        <v>869263</v>
      </c>
      <c r="V76" s="122">
        <v>6000</v>
      </c>
      <c r="X76" s="122">
        <v>304030.27</v>
      </c>
      <c r="Y76" s="122">
        <v>93851.66</v>
      </c>
    </row>
    <row r="77" spans="1:26" x14ac:dyDescent="0.2">
      <c r="A77" s="56" t="s">
        <v>1897</v>
      </c>
      <c r="B77" s="121">
        <v>47804.53</v>
      </c>
      <c r="C77" s="121">
        <v>18049.080000000002</v>
      </c>
      <c r="D77" s="121">
        <v>1294.77</v>
      </c>
      <c r="F77" s="56">
        <v>271780.28999999998</v>
      </c>
      <c r="G77" s="56">
        <v>146964.15</v>
      </c>
      <c r="I77" s="270">
        <v>9345</v>
      </c>
      <c r="K77" s="270">
        <v>951.08</v>
      </c>
      <c r="O77" s="56">
        <v>1120243.3</v>
      </c>
      <c r="P77" s="98">
        <v>687587.83999999997</v>
      </c>
      <c r="Q77" s="98">
        <v>17400</v>
      </c>
      <c r="S77" s="98">
        <v>175028</v>
      </c>
      <c r="U77" s="122">
        <v>395048</v>
      </c>
      <c r="X77" s="122">
        <v>399851.86</v>
      </c>
      <c r="Y77" s="122">
        <v>62047.8</v>
      </c>
    </row>
    <row r="78" spans="1:26" x14ac:dyDescent="0.2">
      <c r="A78" s="56" t="s">
        <v>1898</v>
      </c>
      <c r="B78" s="121">
        <v>100088.07</v>
      </c>
      <c r="C78" s="121">
        <v>165800.93</v>
      </c>
      <c r="D78" s="121">
        <v>46895</v>
      </c>
      <c r="F78" s="56">
        <v>1246151.51</v>
      </c>
      <c r="G78" s="56">
        <v>322737.55</v>
      </c>
      <c r="I78" s="270">
        <v>40156.160000000003</v>
      </c>
      <c r="K78" s="270">
        <v>0</v>
      </c>
      <c r="O78" s="56">
        <v>2732486.08</v>
      </c>
      <c r="P78" s="98">
        <v>526586.63</v>
      </c>
      <c r="S78" s="98">
        <v>663103</v>
      </c>
      <c r="T78" s="98">
        <v>484</v>
      </c>
      <c r="U78" s="122">
        <v>894143</v>
      </c>
      <c r="X78" s="122">
        <v>339966.74</v>
      </c>
      <c r="Y78" s="122">
        <v>113609.8</v>
      </c>
    </row>
    <row r="79" spans="1:26" x14ac:dyDescent="0.2">
      <c r="A79" s="56" t="s">
        <v>1899</v>
      </c>
      <c r="B79" s="121">
        <v>316095.81</v>
      </c>
      <c r="C79" s="121">
        <v>154473</v>
      </c>
      <c r="D79" s="121">
        <v>3889.23</v>
      </c>
      <c r="F79" s="56">
        <v>2041097.29</v>
      </c>
      <c r="G79" s="56">
        <v>222793.94</v>
      </c>
      <c r="I79" s="270">
        <v>16678.04</v>
      </c>
      <c r="N79" s="56">
        <v>1870</v>
      </c>
      <c r="O79" s="56">
        <v>3283107.89</v>
      </c>
      <c r="P79" s="98">
        <v>719848.5</v>
      </c>
      <c r="S79" s="98">
        <v>280560</v>
      </c>
      <c r="U79" s="122">
        <v>488200</v>
      </c>
      <c r="V79" s="122">
        <v>500</v>
      </c>
      <c r="W79" s="122">
        <v>16144</v>
      </c>
      <c r="X79" s="122">
        <v>475225.21</v>
      </c>
      <c r="Y79" s="122">
        <v>139024.20000000001</v>
      </c>
      <c r="Z79" s="122">
        <v>1363197</v>
      </c>
    </row>
    <row r="80" spans="1:26" x14ac:dyDescent="0.2">
      <c r="A80" s="56" t="s">
        <v>1903</v>
      </c>
      <c r="B80" s="121">
        <v>245863.47</v>
      </c>
      <c r="C80" s="121">
        <v>3786</v>
      </c>
      <c r="D80" s="121">
        <v>6085</v>
      </c>
      <c r="F80" s="56">
        <v>638422.38</v>
      </c>
      <c r="G80" s="56">
        <v>278946.89</v>
      </c>
      <c r="I80" s="270">
        <v>14150</v>
      </c>
      <c r="K80" s="270">
        <v>56.06</v>
      </c>
      <c r="N80" s="56">
        <v>-297639.65000000002</v>
      </c>
      <c r="O80" s="56">
        <v>1600443.98</v>
      </c>
      <c r="P80" s="98">
        <v>401572.74</v>
      </c>
      <c r="S80" s="98">
        <v>335328</v>
      </c>
      <c r="U80" s="122">
        <v>535309</v>
      </c>
      <c r="X80" s="122">
        <v>208211.13</v>
      </c>
      <c r="Y80" s="122">
        <v>90889.84</v>
      </c>
      <c r="Z80" s="122">
        <v>0.42</v>
      </c>
    </row>
    <row r="81" spans="1:26" x14ac:dyDescent="0.2">
      <c r="A81" s="56" t="s">
        <v>1871</v>
      </c>
      <c r="B81" s="121">
        <v>107279.33</v>
      </c>
      <c r="C81" s="121">
        <v>0</v>
      </c>
      <c r="D81" s="121">
        <v>3320.75</v>
      </c>
      <c r="F81" s="56">
        <v>858217.98</v>
      </c>
      <c r="G81" s="56">
        <v>430516.93</v>
      </c>
      <c r="H81" s="270">
        <v>51330</v>
      </c>
      <c r="I81" s="270">
        <v>5400</v>
      </c>
      <c r="M81" s="56">
        <v>-1361879.87</v>
      </c>
      <c r="N81" s="56">
        <v>45392.6</v>
      </c>
      <c r="O81" s="56">
        <v>2663000</v>
      </c>
      <c r="P81" s="98">
        <v>301134.24</v>
      </c>
      <c r="S81" s="98">
        <v>337720</v>
      </c>
      <c r="U81" s="122">
        <v>486655</v>
      </c>
      <c r="X81" s="122">
        <v>72567.86</v>
      </c>
      <c r="Y81" s="122">
        <v>6129.12</v>
      </c>
      <c r="Z81" s="122">
        <v>59330</v>
      </c>
    </row>
    <row r="82" spans="1:26" x14ac:dyDescent="0.2">
      <c r="A82" s="56" t="s">
        <v>1872</v>
      </c>
      <c r="B82" s="121">
        <v>760167.07</v>
      </c>
      <c r="C82" s="121">
        <v>90410</v>
      </c>
      <c r="D82" s="121">
        <v>10723.25</v>
      </c>
      <c r="F82" s="56">
        <v>-34978.31</v>
      </c>
      <c r="G82" s="56">
        <v>468180.22</v>
      </c>
      <c r="I82" s="270">
        <v>2897</v>
      </c>
      <c r="K82" s="270">
        <v>100281.91</v>
      </c>
      <c r="O82" s="56">
        <v>1891796.64</v>
      </c>
      <c r="P82" s="98">
        <v>1397755.82</v>
      </c>
      <c r="S82" s="98">
        <v>125970.8</v>
      </c>
      <c r="T82" s="98">
        <v>76110</v>
      </c>
      <c r="U82" s="122">
        <v>273592.8</v>
      </c>
      <c r="X82" s="122">
        <v>169356.06</v>
      </c>
      <c r="Y82" s="122">
        <v>44623.15</v>
      </c>
      <c r="Z82" s="122">
        <v>355408</v>
      </c>
    </row>
    <row r="83" spans="1:26" x14ac:dyDescent="0.2">
      <c r="A83" s="291" t="s">
        <v>1877</v>
      </c>
      <c r="B83" s="121">
        <v>362626.86</v>
      </c>
      <c r="C83" s="121">
        <v>26100</v>
      </c>
      <c r="D83" s="121">
        <v>10781.56</v>
      </c>
      <c r="F83" s="56">
        <v>60426.2</v>
      </c>
      <c r="G83" s="56">
        <v>298728.07</v>
      </c>
      <c r="K83" s="270">
        <v>0</v>
      </c>
      <c r="M83" s="56">
        <v>-1145747.33</v>
      </c>
      <c r="N83" s="56">
        <v>20522.22</v>
      </c>
      <c r="O83" s="56">
        <v>1831896.95</v>
      </c>
      <c r="P83" s="98">
        <v>736421.57</v>
      </c>
      <c r="S83" s="98">
        <v>397207.8</v>
      </c>
      <c r="T83" s="98">
        <v>11500</v>
      </c>
      <c r="U83" s="122">
        <v>698878.8</v>
      </c>
      <c r="X83" s="122">
        <v>191167.33</v>
      </c>
      <c r="Y83" s="122">
        <v>87681.39</v>
      </c>
    </row>
    <row r="84" spans="1:26" x14ac:dyDescent="0.2">
      <c r="A84" s="56" t="s">
        <v>1878</v>
      </c>
      <c r="B84" s="121">
        <v>25045.23</v>
      </c>
      <c r="C84" s="121">
        <v>0</v>
      </c>
      <c r="D84" s="121">
        <v>2985.3</v>
      </c>
      <c r="F84" s="56">
        <v>-24230.400000000001</v>
      </c>
      <c r="G84" s="56">
        <v>191683.58</v>
      </c>
      <c r="I84" s="270">
        <v>19705</v>
      </c>
      <c r="N84" s="56">
        <v>44631.519999999997</v>
      </c>
      <c r="O84" s="56">
        <v>1831896</v>
      </c>
      <c r="P84" s="98">
        <v>200614.39999999999</v>
      </c>
      <c r="S84" s="98">
        <v>378980</v>
      </c>
      <c r="U84" s="122">
        <v>522599</v>
      </c>
      <c r="X84" s="122">
        <v>80218.990000000005</v>
      </c>
      <c r="Y84" s="122">
        <v>24242.400000000001</v>
      </c>
    </row>
    <row r="85" spans="1:26" x14ac:dyDescent="0.2">
      <c r="A85" s="56" t="s">
        <v>1879</v>
      </c>
      <c r="B85" s="121">
        <v>149834.73000000001</v>
      </c>
      <c r="C85" s="121">
        <v>0</v>
      </c>
      <c r="D85" s="121">
        <v>15881.81</v>
      </c>
      <c r="F85" s="56">
        <v>1763862.49</v>
      </c>
      <c r="G85" s="56">
        <v>2496136.02</v>
      </c>
      <c r="N85" s="56">
        <v>194278</v>
      </c>
      <c r="O85" s="56">
        <v>4000000</v>
      </c>
      <c r="P85" s="98">
        <v>449777.61</v>
      </c>
      <c r="S85" s="98">
        <v>302770.5</v>
      </c>
      <c r="U85" s="122">
        <v>553670.5</v>
      </c>
      <c r="X85" s="122">
        <v>137348.14000000001</v>
      </c>
      <c r="Y85" s="122">
        <v>84357.440000000002</v>
      </c>
      <c r="Z85" s="122">
        <v>55573</v>
      </c>
    </row>
    <row r="86" spans="1:26" x14ac:dyDescent="0.2">
      <c r="A86" s="56" t="s">
        <v>1902</v>
      </c>
      <c r="B86" s="121">
        <v>0</v>
      </c>
      <c r="D86" s="121">
        <v>0</v>
      </c>
      <c r="E86" s="121">
        <v>0</v>
      </c>
      <c r="F86" s="56">
        <v>139614.39000000001</v>
      </c>
      <c r="G86" s="56">
        <v>6</v>
      </c>
      <c r="K86" s="270">
        <v>2910</v>
      </c>
      <c r="N86" s="56">
        <v>110277.47</v>
      </c>
      <c r="O86" s="56">
        <v>31316.240000000002</v>
      </c>
      <c r="S86" s="98">
        <v>197078</v>
      </c>
      <c r="T86" s="98">
        <v>59962.04</v>
      </c>
      <c r="U86" s="122">
        <v>202088</v>
      </c>
      <c r="W86" s="122">
        <v>7692</v>
      </c>
      <c r="X86" s="122">
        <v>50170.04</v>
      </c>
      <c r="Y86" s="122">
        <v>1973.32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2020-02-28T03:50:09Z</cp:lastPrinted>
  <dcterms:created xsi:type="dcterms:W3CDTF">2018-02-08T06:24:17Z</dcterms:created>
  <dcterms:modified xsi:type="dcterms:W3CDTF">2020-02-28T04:05:53Z</dcterms:modified>
</cp:coreProperties>
</file>